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charts/chart9.xml" ContentType="application/vnd.openxmlformats-officedocument.drawingml.chart+xml"/>
  <Override PartName="/xl/drawings/drawing12.xml" ContentType="application/vnd.openxmlformats-officedocument.drawingml.chartshapes+xml"/>
  <Override PartName="/xl/charts/chart10.xml" ContentType="application/vnd.openxmlformats-officedocument.drawingml.chart+xml"/>
  <Override PartName="/xl/drawings/drawing13.xml" ContentType="application/vnd.openxmlformats-officedocument.drawingml.chartshapes+xml"/>
  <Override PartName="/xl/charts/chart11.xml" ContentType="application/vnd.openxmlformats-officedocument.drawingml.chart+xml"/>
  <Override PartName="/xl/drawings/drawing14.xml" ContentType="application/vnd.openxmlformats-officedocument.drawingml.chartshapes+xml"/>
  <Override PartName="/xl/charts/chart12.xml" ContentType="application/vnd.openxmlformats-officedocument.drawingml.chart+xml"/>
  <Override PartName="/xl/drawings/drawing15.xml" ContentType="application/vnd.openxmlformats-officedocument.drawingml.chartshapes+xml"/>
  <Override PartName="/xl/charts/chart13.xml" ContentType="application/vnd.openxmlformats-officedocument.drawingml.chart+xml"/>
  <Override PartName="/xl/drawings/drawing16.xml" ContentType="application/vnd.openxmlformats-officedocument.drawingml.chartshapes+xml"/>
  <Override PartName="/xl/charts/chart14.xml" ContentType="application/vnd.openxmlformats-officedocument.drawingml.chart+xml"/>
  <Override PartName="/xl/drawings/drawing17.xml" ContentType="application/vnd.openxmlformats-officedocument.drawingml.chartshapes+xml"/>
  <Override PartName="/xl/charts/chart15.xml" ContentType="application/vnd.openxmlformats-officedocument.drawingml.chart+xml"/>
  <Override PartName="/xl/drawings/drawing18.xml" ContentType="application/vnd.openxmlformats-officedocument.drawingml.chartshapes+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19.xml" ContentType="application/vnd.openxmlformats-officedocument.drawingml.chartshapes+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20.xml" ContentType="application/vnd.openxmlformats-officedocument.drawingml.chartshapes+xml"/>
  <Override PartName="/xl/charts/chart25.xml" ContentType="application/vnd.openxmlformats-officedocument.drawingml.chart+xml"/>
  <Override PartName="/xl/drawings/drawing21.xml" ContentType="application/vnd.openxmlformats-officedocument.drawingml.chartshapes+xml"/>
  <Override PartName="/xl/charts/chart26.xml" ContentType="application/vnd.openxmlformats-officedocument.drawingml.chart+xml"/>
  <Override PartName="/xl/drawings/drawing22.xml" ContentType="application/vnd.openxmlformats-officedocument.drawingml.chartshapes+xml"/>
  <Override PartName="/xl/charts/chart27.xml" ContentType="application/vnd.openxmlformats-officedocument.drawingml.chart+xml"/>
  <Override PartName="/xl/drawings/drawing23.xml" ContentType="application/vnd.openxmlformats-officedocument.drawingml.chartshapes+xml"/>
  <Override PartName="/xl/charts/chart28.xml" ContentType="application/vnd.openxmlformats-officedocument.drawingml.chart+xml"/>
  <Override PartName="/xl/drawings/drawing24.xml" ContentType="application/vnd.openxmlformats-officedocument.drawingml.chartshapes+xml"/>
  <Override PartName="/xl/charts/chart29.xml" ContentType="application/vnd.openxmlformats-officedocument.drawingml.chart+xml"/>
  <Override PartName="/xl/drawings/drawing25.xml" ContentType="application/vnd.openxmlformats-officedocument.drawingml.chartshapes+xml"/>
  <Override PartName="/xl/charts/chart30.xml" ContentType="application/vnd.openxmlformats-officedocument.drawingml.chart+xml"/>
  <Override PartName="/xl/drawings/drawing26.xml" ContentType="application/vnd.openxmlformats-officedocument.drawingml.chartshapes+xml"/>
  <Override PartName="/xl/charts/chart31.xml" ContentType="application/vnd.openxmlformats-officedocument.drawingml.chart+xml"/>
  <Override PartName="/xl/drawings/drawing27.xml" ContentType="application/vnd.openxmlformats-officedocument.drawingml.chartshapes+xml"/>
  <Override PartName="/xl/charts/chart32.xml" ContentType="application/vnd.openxmlformats-officedocument.drawingml.chart+xml"/>
  <Override PartName="/xl/drawings/drawing28.xml" ContentType="application/vnd.openxmlformats-officedocument.drawingml.chartshapes+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drawings/drawing29.xml" ContentType="application/vnd.openxmlformats-officedocument.drawingml.chartshapes+xml"/>
  <Override PartName="/xl/charts/chart36.xml" ContentType="application/vnd.openxmlformats-officedocument.drawingml.chart+xml"/>
  <Override PartName="/xl/drawings/drawing30.xml" ContentType="application/vnd.openxmlformats-officedocument.drawingml.chartshapes+xml"/>
  <Override PartName="/xl/charts/chart37.xml" ContentType="application/vnd.openxmlformats-officedocument.drawingml.chart+xml"/>
  <Override PartName="/xl/drawings/drawing31.xml" ContentType="application/vnd.openxmlformats-officedocument.drawingml.chartshapes+xml"/>
  <Override PartName="/xl/charts/chart38.xml" ContentType="application/vnd.openxmlformats-officedocument.drawingml.chart+xml"/>
  <Override PartName="/xl/drawings/drawing32.xml" ContentType="application/vnd.openxmlformats-officedocument.drawingml.chartshapes+xml"/>
  <Override PartName="/xl/charts/chart39.xml" ContentType="application/vnd.openxmlformats-officedocument.drawingml.chart+xml"/>
  <Override PartName="/xl/drawings/drawing33.xml" ContentType="application/vnd.openxmlformats-officedocument.drawingml.chartshapes+xml"/>
  <Override PartName="/xl/charts/chart40.xml" ContentType="application/vnd.openxmlformats-officedocument.drawingml.chart+xml"/>
  <Override PartName="/xl/drawings/drawing34.xml" ContentType="application/vnd.openxmlformats-officedocument.drawingml.chartshapes+xml"/>
  <Override PartName="/xl/charts/chart41.xml" ContentType="application/vnd.openxmlformats-officedocument.drawingml.chart+xml"/>
  <Override PartName="/xl/drawings/drawing35.xml" ContentType="application/vnd.openxmlformats-officedocument.drawingml.chartshapes+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36.xml" ContentType="application/vnd.openxmlformats-officedocument.drawingml.chartshapes+xml"/>
  <Override PartName="/xl/charts/chart49.xml" ContentType="application/vnd.openxmlformats-officedocument.drawingml.chart+xml"/>
  <Override PartName="/xl/drawings/drawing3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codeName="DieseArbeitsmappe"/>
  <mc:AlternateContent xmlns:mc="http://schemas.openxmlformats.org/markup-compatibility/2006">
    <mc:Choice Requires="x15">
      <x15ac:absPath xmlns:x15ac="http://schemas.microsoft.com/office/spreadsheetml/2010/11/ac" url="C:\Users\Dell\Dropbox (KSU)\Team-Ordner „KSU“\nki - nationale klimaschutz initiative\Toolbox\Tools - Fertig\04_Mobilitaetsbefragung\"/>
    </mc:Choice>
  </mc:AlternateContent>
  <xr:revisionPtr revIDLastSave="0" documentId="13_ncr:1_{AA7C4C1D-B678-418A-89D0-811280AA6DF0}" xr6:coauthVersionLast="40" xr6:coauthVersionMax="40" xr10:uidLastSave="{00000000-0000-0000-0000-000000000000}"/>
  <bookViews>
    <workbookView xWindow="-110" yWindow="-110" windowWidth="19420" windowHeight="10420" xr2:uid="{00000000-000D-0000-FFFF-FFFF00000000}"/>
  </bookViews>
  <sheets>
    <sheet name="Einführung" sheetId="27" r:id="rId1"/>
    <sheet name="Übersicht_Daten" sheetId="19" r:id="rId2"/>
    <sheet name="Fahrten zwischen Werken" sheetId="20" r:id="rId3"/>
    <sheet name="Ergänzende Auswertungen" sheetId="21" r:id="rId4"/>
    <sheet name="Graphiken_gesamt" sheetId="22" r:id="rId5"/>
  </sheets>
  <definedNames>
    <definedName name="_xlnm._FilterDatabase" localSheetId="1" hidden="1">Übersicht_Daten!$A$1:$A$394</definedName>
    <definedName name="_xlnm.Print_Area" localSheetId="0">Einführung!$A$1:$G$41</definedName>
    <definedName name="Z_CC396835_032E_403D_9373_1FDB19E02350_.wvu.PrintArea" localSheetId="0" hidden="1">Einführung!$B$2:$F$40</definedName>
  </definedNames>
  <calcPr calcId="191029"/>
  <customWorkbookViews>
    <customWorkbookView name="XXX" guid="{CC396835-032E-403D-9373-1FDB19E02350}" includeHiddenRowCol="0" maximized="1" xWindow="-8" yWindow="-8" windowWidth="1936" windowHeight="1056" activeSheetId="19"/>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75" i="21" l="1"/>
  <c r="D84" i="21"/>
  <c r="D95" i="21"/>
  <c r="D75" i="21"/>
  <c r="E82" i="21"/>
  <c r="E93" i="21"/>
  <c r="E75" i="21"/>
  <c r="F84" i="21"/>
  <c r="F95" i="21"/>
  <c r="B75" i="21"/>
  <c r="C82" i="21"/>
  <c r="C93" i="21"/>
  <c r="B95" i="21"/>
  <c r="B94" i="21"/>
  <c r="B93" i="21"/>
  <c r="B92" i="21"/>
  <c r="B84" i="21"/>
  <c r="B83" i="21"/>
  <c r="B82" i="21"/>
  <c r="B81" i="21"/>
  <c r="D81" i="21"/>
  <c r="D92" i="21"/>
  <c r="E81" i="21"/>
  <c r="E92" i="21"/>
  <c r="D82" i="21"/>
  <c r="D93" i="21"/>
  <c r="D83" i="21"/>
  <c r="D94" i="21"/>
  <c r="E83" i="21"/>
  <c r="E94" i="21"/>
  <c r="F64" i="21"/>
  <c r="G68" i="21"/>
  <c r="I56" i="21"/>
  <c r="I48" i="21"/>
  <c r="I30" i="21"/>
  <c r="I38" i="21"/>
  <c r="I37" i="21"/>
  <c r="H55" i="21"/>
  <c r="I36" i="21"/>
  <c r="G54" i="21"/>
  <c r="I35" i="21"/>
  <c r="E53" i="21"/>
  <c r="H34" i="21"/>
  <c r="G34" i="21"/>
  <c r="F34" i="21"/>
  <c r="E34" i="21"/>
  <c r="D34" i="21"/>
  <c r="C34" i="21"/>
  <c r="B34" i="21"/>
  <c r="J19" i="21"/>
  <c r="I19" i="21"/>
  <c r="H19" i="21"/>
  <c r="J18" i="21"/>
  <c r="I18" i="21"/>
  <c r="H18" i="21"/>
  <c r="J17" i="21"/>
  <c r="I17" i="21"/>
  <c r="H17" i="21"/>
  <c r="J16" i="21"/>
  <c r="I16" i="21"/>
  <c r="H16" i="21"/>
  <c r="H11" i="21"/>
  <c r="I11" i="21"/>
  <c r="J11" i="21"/>
  <c r="E15" i="21"/>
  <c r="D15" i="21"/>
  <c r="C15" i="21"/>
  <c r="B15" i="21"/>
  <c r="AK87" i="20"/>
  <c r="W87" i="20"/>
  <c r="G87" i="20"/>
  <c r="G76" i="20"/>
  <c r="G65" i="20"/>
  <c r="F64" i="20"/>
  <c r="D64" i="20"/>
  <c r="F63" i="20"/>
  <c r="F62" i="20"/>
  <c r="B61" i="20"/>
  <c r="W55" i="20"/>
  <c r="G55" i="20"/>
  <c r="T44" i="20"/>
  <c r="X44" i="20"/>
  <c r="T43" i="20"/>
  <c r="X43" i="20"/>
  <c r="T42" i="20"/>
  <c r="X42" i="20"/>
  <c r="R41" i="20"/>
  <c r="T41" i="20"/>
  <c r="E44" i="20"/>
  <c r="E64" i="20"/>
  <c r="D44" i="20"/>
  <c r="C44" i="20"/>
  <c r="C64" i="20"/>
  <c r="E43" i="20"/>
  <c r="D43" i="20"/>
  <c r="D63" i="20"/>
  <c r="C43" i="20"/>
  <c r="C63" i="20"/>
  <c r="E42" i="20"/>
  <c r="E62" i="20"/>
  <c r="D42" i="20"/>
  <c r="D62" i="20"/>
  <c r="C42" i="20"/>
  <c r="C62" i="20"/>
  <c r="C61" i="20"/>
  <c r="F41" i="20"/>
  <c r="B41" i="20"/>
  <c r="F31" i="20"/>
  <c r="AP14" i="20"/>
  <c r="AO14" i="20"/>
  <c r="AN14" i="20"/>
  <c r="AM14" i="20"/>
  <c r="AL14" i="20"/>
  <c r="AK14" i="20"/>
  <c r="AJ14" i="20"/>
  <c r="AI14" i="20"/>
  <c r="AH14" i="20"/>
  <c r="AG14" i="20"/>
  <c r="AF14" i="20"/>
  <c r="AE14" i="20"/>
  <c r="AD14" i="20"/>
  <c r="AC14" i="20"/>
  <c r="AB14" i="20"/>
  <c r="AA14" i="20"/>
  <c r="Z14" i="20"/>
  <c r="Y14" i="20"/>
  <c r="X14" i="20"/>
  <c r="W14" i="20"/>
  <c r="V14" i="20"/>
  <c r="U14" i="20"/>
  <c r="T14" i="20"/>
  <c r="S14" i="20"/>
  <c r="R14" i="20"/>
  <c r="Q14" i="20"/>
  <c r="P14" i="20"/>
  <c r="O14" i="20"/>
  <c r="N14" i="20"/>
  <c r="M14" i="20"/>
  <c r="L14" i="20"/>
  <c r="K14" i="20"/>
  <c r="J14" i="20"/>
  <c r="I14" i="20"/>
  <c r="H14" i="20"/>
  <c r="G14" i="20"/>
  <c r="F14" i="20"/>
  <c r="E14" i="20"/>
  <c r="D14" i="20"/>
  <c r="C14" i="20"/>
  <c r="B14" i="20"/>
  <c r="A289" i="19"/>
  <c r="E180" i="19"/>
  <c r="G165" i="19"/>
  <c r="G166" i="19"/>
  <c r="G180" i="19"/>
  <c r="I27" i="19"/>
  <c r="H27" i="19"/>
  <c r="I20" i="19"/>
  <c r="H20" i="19"/>
  <c r="D165" i="19"/>
  <c r="D166" i="19"/>
  <c r="D180" i="19"/>
  <c r="E165" i="19"/>
  <c r="E166" i="19"/>
  <c r="B165" i="19"/>
  <c r="B166" i="19"/>
  <c r="B180" i="19"/>
  <c r="F167" i="19"/>
  <c r="F164" i="19"/>
  <c r="F165" i="19"/>
  <c r="F166" i="19"/>
  <c r="F180" i="19"/>
  <c r="C164" i="19"/>
  <c r="C165" i="19"/>
  <c r="C166" i="19"/>
  <c r="C180" i="19"/>
  <c r="B164" i="19"/>
  <c r="C41" i="20"/>
  <c r="U44" i="20"/>
  <c r="V43" i="20"/>
  <c r="D61" i="20"/>
  <c r="E41" i="20"/>
  <c r="W41" i="20"/>
  <c r="G64" i="20"/>
  <c r="D41" i="20"/>
  <c r="W42" i="20"/>
  <c r="E63" i="20"/>
  <c r="G63" i="20"/>
  <c r="F61" i="20"/>
  <c r="V42" i="20"/>
  <c r="U42" i="20"/>
  <c r="U43" i="20"/>
  <c r="F81" i="21"/>
  <c r="F92" i="21"/>
  <c r="E84" i="21"/>
  <c r="E95" i="21"/>
  <c r="F82" i="21"/>
  <c r="F93" i="21"/>
  <c r="F83" i="21"/>
  <c r="F94" i="21"/>
  <c r="C81" i="21"/>
  <c r="C92" i="21"/>
  <c r="C84" i="21"/>
  <c r="C95" i="21"/>
  <c r="C83" i="21"/>
  <c r="C94" i="21"/>
  <c r="B53" i="21"/>
  <c r="C53" i="21"/>
  <c r="B91" i="21"/>
  <c r="G53" i="21"/>
  <c r="H54" i="21"/>
  <c r="F53" i="21"/>
  <c r="I15" i="21"/>
  <c r="J15" i="21"/>
  <c r="D54" i="21"/>
  <c r="E55" i="21"/>
  <c r="D53" i="21"/>
  <c r="H53" i="21"/>
  <c r="E54" i="21"/>
  <c r="B55" i="21"/>
  <c r="F55" i="21"/>
  <c r="I34" i="21"/>
  <c r="D52" i="21"/>
  <c r="B54" i="21"/>
  <c r="F54" i="21"/>
  <c r="C55" i="21"/>
  <c r="G55" i="21"/>
  <c r="H15" i="21"/>
  <c r="C54" i="21"/>
  <c r="D55" i="21"/>
  <c r="G62" i="20"/>
  <c r="U41" i="20"/>
  <c r="W43" i="20"/>
  <c r="V44" i="20"/>
  <c r="X41" i="20"/>
  <c r="V41" i="20"/>
  <c r="W44" i="20"/>
  <c r="H180" i="19"/>
  <c r="E61" i="20"/>
  <c r="G61" i="20"/>
  <c r="I54" i="21"/>
  <c r="C52" i="21"/>
  <c r="H52" i="21"/>
  <c r="I53" i="21"/>
  <c r="I55" i="21"/>
  <c r="E52" i="21"/>
  <c r="F52" i="21"/>
  <c r="B52" i="21"/>
  <c r="G52" i="21"/>
  <c r="I52" i="21"/>
  <c r="R361" i="19"/>
  <c r="R352" i="19"/>
  <c r="S366" i="19"/>
  <c r="S356" i="19"/>
  <c r="F380" i="19"/>
  <c r="F385" i="19"/>
  <c r="E371" i="19"/>
  <c r="G366" i="19"/>
  <c r="F375" i="19"/>
  <c r="F343" i="19"/>
  <c r="F333" i="19"/>
  <c r="E343" i="19"/>
  <c r="D343" i="19"/>
  <c r="C343" i="19"/>
  <c r="B343" i="19"/>
  <c r="F352" i="19"/>
  <c r="G322" i="19"/>
  <c r="F322" i="19"/>
  <c r="E322" i="19"/>
  <c r="D322" i="19"/>
  <c r="C322" i="19"/>
  <c r="B322" i="19"/>
  <c r="G307" i="19"/>
  <c r="J306" i="19"/>
  <c r="I306" i="19"/>
  <c r="H306" i="19"/>
  <c r="G306" i="19"/>
  <c r="J305" i="19"/>
  <c r="I305" i="19"/>
  <c r="H305" i="19"/>
  <c r="G305" i="19"/>
  <c r="J304" i="19"/>
  <c r="I304" i="19"/>
  <c r="H304" i="19"/>
  <c r="G304" i="19"/>
  <c r="G299" i="19"/>
  <c r="J298" i="19"/>
  <c r="I298" i="19"/>
  <c r="H298" i="19"/>
  <c r="G298" i="19"/>
  <c r="J297" i="19"/>
  <c r="I297" i="19"/>
  <c r="H297" i="19"/>
  <c r="G297" i="19"/>
  <c r="J296" i="19"/>
  <c r="I296" i="19"/>
  <c r="H296" i="19"/>
  <c r="G296" i="19"/>
  <c r="G289" i="19"/>
  <c r="J288" i="19"/>
  <c r="I288" i="19"/>
  <c r="H288" i="19"/>
  <c r="G288" i="19"/>
  <c r="J287" i="19"/>
  <c r="I287" i="19"/>
  <c r="H287" i="19"/>
  <c r="G287" i="19"/>
  <c r="J286" i="19"/>
  <c r="I286" i="19"/>
  <c r="H286" i="19"/>
  <c r="G286" i="19"/>
  <c r="G281" i="19"/>
  <c r="J280" i="19"/>
  <c r="I280" i="19"/>
  <c r="H280" i="19"/>
  <c r="G280" i="19"/>
  <c r="J279" i="19"/>
  <c r="I279" i="19"/>
  <c r="H279" i="19"/>
  <c r="G279" i="19"/>
  <c r="J278" i="19"/>
  <c r="I278" i="19"/>
  <c r="H278" i="19"/>
  <c r="G278" i="19"/>
  <c r="G270" i="19"/>
  <c r="J269" i="19"/>
  <c r="I269" i="19"/>
  <c r="H269" i="19"/>
  <c r="G269" i="19"/>
  <c r="J268" i="19"/>
  <c r="I268" i="19"/>
  <c r="H268" i="19"/>
  <c r="G268" i="19"/>
  <c r="J267" i="19"/>
  <c r="I267" i="19"/>
  <c r="H267" i="19"/>
  <c r="G267" i="19"/>
  <c r="G262" i="19"/>
  <c r="J261" i="19"/>
  <c r="I261" i="19"/>
  <c r="H261" i="19"/>
  <c r="G261" i="19"/>
  <c r="J260" i="19"/>
  <c r="I260" i="19"/>
  <c r="H260" i="19"/>
  <c r="G260" i="19"/>
  <c r="J259" i="19"/>
  <c r="I259" i="19"/>
  <c r="H259" i="19"/>
  <c r="G259" i="19"/>
  <c r="G252" i="19"/>
  <c r="J251" i="19"/>
  <c r="I251" i="19"/>
  <c r="H251" i="19"/>
  <c r="G251" i="19"/>
  <c r="J250" i="19"/>
  <c r="I250" i="19"/>
  <c r="H250" i="19"/>
  <c r="G250" i="19"/>
  <c r="J249" i="19"/>
  <c r="I249" i="19"/>
  <c r="H249" i="19"/>
  <c r="G249" i="19"/>
  <c r="G244" i="19"/>
  <c r="J243" i="19"/>
  <c r="I243" i="19"/>
  <c r="H243" i="19"/>
  <c r="G243" i="19"/>
  <c r="J242" i="19"/>
  <c r="I242" i="19"/>
  <c r="H242" i="19"/>
  <c r="G242" i="19"/>
  <c r="J241" i="19"/>
  <c r="I241" i="19"/>
  <c r="H241" i="19"/>
  <c r="G241" i="19"/>
  <c r="G234" i="19"/>
  <c r="J233" i="19"/>
  <c r="I233" i="19"/>
  <c r="H233" i="19"/>
  <c r="G233" i="19"/>
  <c r="J232" i="19"/>
  <c r="I232" i="19"/>
  <c r="H232" i="19"/>
  <c r="G232" i="19"/>
  <c r="J231" i="19"/>
  <c r="I231" i="19"/>
  <c r="H231" i="19"/>
  <c r="G231" i="19"/>
  <c r="G226" i="19"/>
  <c r="J225" i="19"/>
  <c r="I225" i="19"/>
  <c r="H225" i="19"/>
  <c r="G225" i="19"/>
  <c r="J224" i="19"/>
  <c r="I224" i="19"/>
  <c r="H224" i="19"/>
  <c r="G224" i="19"/>
  <c r="J223" i="19"/>
  <c r="I223" i="19"/>
  <c r="H223" i="19"/>
  <c r="G223" i="19"/>
  <c r="G216" i="19"/>
  <c r="J215" i="19"/>
  <c r="I215" i="19"/>
  <c r="H215" i="19"/>
  <c r="G215" i="19"/>
  <c r="J214" i="19"/>
  <c r="I214" i="19"/>
  <c r="H214" i="19"/>
  <c r="G214" i="19"/>
  <c r="J213" i="19"/>
  <c r="I213" i="19"/>
  <c r="H213" i="19"/>
  <c r="G213" i="19"/>
  <c r="E303" i="19"/>
  <c r="J303" i="19"/>
  <c r="D303" i="19"/>
  <c r="C303" i="19"/>
  <c r="B303" i="19"/>
  <c r="E295" i="19"/>
  <c r="J295" i="19"/>
  <c r="D295" i="19"/>
  <c r="C295" i="19"/>
  <c r="B295" i="19"/>
  <c r="E285" i="19"/>
  <c r="J285" i="19"/>
  <c r="D285" i="19"/>
  <c r="C285" i="19"/>
  <c r="B285" i="19"/>
  <c r="E277" i="19"/>
  <c r="J277" i="19"/>
  <c r="D277" i="19"/>
  <c r="C277" i="19"/>
  <c r="B277" i="19"/>
  <c r="E266" i="19"/>
  <c r="J266" i="19"/>
  <c r="D266" i="19"/>
  <c r="C266" i="19"/>
  <c r="B266" i="19"/>
  <c r="E258" i="19"/>
  <c r="J258" i="19"/>
  <c r="D258" i="19"/>
  <c r="C258" i="19"/>
  <c r="B258" i="19"/>
  <c r="E248" i="19"/>
  <c r="J248" i="19"/>
  <c r="D248" i="19"/>
  <c r="C248" i="19"/>
  <c r="B248" i="19"/>
  <c r="E240" i="19"/>
  <c r="J240" i="19"/>
  <c r="D240" i="19"/>
  <c r="C240" i="19"/>
  <c r="B240" i="19"/>
  <c r="E230" i="19"/>
  <c r="J230" i="19"/>
  <c r="D230" i="19"/>
  <c r="C230" i="19"/>
  <c r="B230" i="19"/>
  <c r="E222" i="19"/>
  <c r="D222" i="19"/>
  <c r="C222" i="19"/>
  <c r="B222" i="19"/>
  <c r="E212" i="19"/>
  <c r="J212" i="19"/>
  <c r="D212" i="19"/>
  <c r="C212" i="19"/>
  <c r="B212" i="19"/>
  <c r="F194" i="19"/>
  <c r="E194" i="19"/>
  <c r="D194" i="19"/>
  <c r="C194" i="19"/>
  <c r="B194" i="19"/>
  <c r="J158" i="19"/>
  <c r="J157" i="19"/>
  <c r="J156" i="19"/>
  <c r="I155" i="19"/>
  <c r="H155" i="19"/>
  <c r="G155" i="19"/>
  <c r="F155" i="19"/>
  <c r="E155" i="19"/>
  <c r="C155" i="19"/>
  <c r="B155" i="19"/>
  <c r="E139" i="19"/>
  <c r="E138" i="19"/>
  <c r="E137" i="19"/>
  <c r="D136" i="19"/>
  <c r="C136" i="19"/>
  <c r="B136" i="19"/>
  <c r="B118" i="19"/>
  <c r="E100" i="19"/>
  <c r="D100" i="19"/>
  <c r="C100" i="19"/>
  <c r="B100" i="19"/>
  <c r="K103" i="19"/>
  <c r="J103" i="19"/>
  <c r="I103" i="19"/>
  <c r="K102" i="19"/>
  <c r="J102" i="19"/>
  <c r="I102" i="19"/>
  <c r="K101" i="19"/>
  <c r="J101" i="19"/>
  <c r="I101" i="19"/>
  <c r="E83" i="19"/>
  <c r="D83" i="19"/>
  <c r="C83" i="19"/>
  <c r="B83" i="19"/>
  <c r="K86" i="19"/>
  <c r="J86" i="19"/>
  <c r="I86" i="19"/>
  <c r="K85" i="19"/>
  <c r="J85" i="19"/>
  <c r="I85" i="19"/>
  <c r="K84" i="19"/>
  <c r="J84" i="19"/>
  <c r="I84" i="19"/>
  <c r="B64" i="19"/>
  <c r="H64" i="19"/>
  <c r="A41" i="19"/>
  <c r="A40" i="19"/>
  <c r="A39" i="19"/>
  <c r="H67" i="19"/>
  <c r="G67" i="19"/>
  <c r="F67" i="19"/>
  <c r="E67" i="19"/>
  <c r="D67" i="19"/>
  <c r="C67" i="19"/>
  <c r="H66" i="19"/>
  <c r="G66" i="19"/>
  <c r="F66" i="19"/>
  <c r="E66" i="19"/>
  <c r="D66" i="19"/>
  <c r="C66" i="19"/>
  <c r="H65" i="19"/>
  <c r="G65" i="19"/>
  <c r="F65" i="19"/>
  <c r="E65" i="19"/>
  <c r="D65" i="19"/>
  <c r="C65" i="19"/>
  <c r="B46" i="19"/>
  <c r="C38" i="19"/>
  <c r="D38" i="19"/>
  <c r="E38" i="19"/>
  <c r="F38" i="19"/>
  <c r="G38" i="19"/>
  <c r="H38" i="19"/>
  <c r="I38" i="19"/>
  <c r="J38" i="19"/>
  <c r="K38" i="19"/>
  <c r="L38" i="19"/>
  <c r="M38" i="19"/>
  <c r="N38" i="19"/>
  <c r="O38" i="19"/>
  <c r="P38" i="19"/>
  <c r="Q38" i="19"/>
  <c r="R38" i="19"/>
  <c r="S38" i="19"/>
  <c r="T38" i="19"/>
  <c r="U38" i="19"/>
  <c r="V38" i="19"/>
  <c r="W38" i="19"/>
  <c r="X38" i="19"/>
  <c r="Y38" i="19"/>
  <c r="Z38" i="19"/>
  <c r="AA38" i="19"/>
  <c r="AB38" i="19"/>
  <c r="AC38" i="19"/>
  <c r="AD38" i="19"/>
  <c r="AE38" i="19"/>
  <c r="AF38" i="19"/>
  <c r="C27" i="19"/>
  <c r="D27" i="19"/>
  <c r="E27" i="19"/>
  <c r="F27" i="19"/>
  <c r="G27" i="19"/>
  <c r="C20" i="19"/>
  <c r="D20" i="19"/>
  <c r="E20" i="19"/>
  <c r="F20" i="19"/>
  <c r="G20" i="19"/>
  <c r="B27" i="19"/>
  <c r="H87" i="19"/>
  <c r="H86" i="19"/>
  <c r="H85" i="19"/>
  <c r="H84" i="19"/>
  <c r="H104" i="19"/>
  <c r="H103" i="19"/>
  <c r="H102" i="19"/>
  <c r="H101" i="19"/>
  <c r="A347" i="19"/>
  <c r="A346" i="19"/>
  <c r="A345" i="19"/>
  <c r="A344" i="19"/>
  <c r="A326" i="19"/>
  <c r="A325" i="19"/>
  <c r="A324" i="19"/>
  <c r="A323" i="19"/>
  <c r="A307" i="19"/>
  <c r="A306" i="19"/>
  <c r="A305" i="19"/>
  <c r="A304" i="19"/>
  <c r="A288" i="19"/>
  <c r="A287" i="19"/>
  <c r="A286" i="19"/>
  <c r="A270" i="19"/>
  <c r="A269" i="19"/>
  <c r="A268" i="19"/>
  <c r="A267" i="19"/>
  <c r="A252" i="19"/>
  <c r="A251" i="19"/>
  <c r="A250" i="19"/>
  <c r="A249" i="19"/>
  <c r="A234" i="19"/>
  <c r="A233" i="19"/>
  <c r="A232" i="19"/>
  <c r="A231" i="19"/>
  <c r="A216" i="19"/>
  <c r="A215" i="19"/>
  <c r="A214" i="19"/>
  <c r="A213" i="19"/>
  <c r="A198" i="19"/>
  <c r="A197" i="19"/>
  <c r="A196" i="19"/>
  <c r="A195" i="19"/>
  <c r="A159" i="19"/>
  <c r="A158" i="19"/>
  <c r="A157" i="19"/>
  <c r="A156" i="19"/>
  <c r="A140" i="19"/>
  <c r="A139" i="19"/>
  <c r="A138" i="19"/>
  <c r="A137" i="19"/>
  <c r="A122" i="19"/>
  <c r="A121" i="19"/>
  <c r="A120" i="19"/>
  <c r="A119" i="19"/>
  <c r="A104" i="19"/>
  <c r="A103" i="19"/>
  <c r="A102" i="19"/>
  <c r="A101" i="19"/>
  <c r="A87" i="19"/>
  <c r="A86" i="19"/>
  <c r="A85" i="19"/>
  <c r="A84" i="19"/>
  <c r="A68" i="19"/>
  <c r="A67" i="19"/>
  <c r="A66" i="19"/>
  <c r="A65" i="19"/>
  <c r="A57" i="19"/>
  <c r="A58" i="19"/>
  <c r="A59" i="19"/>
  <c r="A60" i="19"/>
  <c r="A50" i="19"/>
  <c r="A49" i="19"/>
  <c r="A48" i="19"/>
  <c r="A47" i="19"/>
  <c r="A31" i="19"/>
  <c r="A30" i="19"/>
  <c r="A29" i="19"/>
  <c r="A28" i="19"/>
  <c r="O15" i="19"/>
  <c r="O14" i="19"/>
  <c r="O13" i="19"/>
  <c r="O12" i="19"/>
  <c r="A394" i="19"/>
  <c r="A393" i="19"/>
  <c r="A392" i="19"/>
  <c r="A391" i="19"/>
  <c r="A385" i="19"/>
  <c r="A384" i="19"/>
  <c r="A383" i="19"/>
  <c r="A382" i="19"/>
  <c r="A375" i="19"/>
  <c r="A374" i="19"/>
  <c r="A373" i="19"/>
  <c r="A372" i="19"/>
  <c r="M366" i="19"/>
  <c r="M365" i="19"/>
  <c r="M364" i="19"/>
  <c r="M363" i="19"/>
  <c r="M356" i="19"/>
  <c r="M355" i="19"/>
  <c r="M354" i="19"/>
  <c r="M353" i="19"/>
  <c r="A366" i="19"/>
  <c r="A365" i="19"/>
  <c r="A364" i="19"/>
  <c r="A363" i="19"/>
  <c r="A356" i="19"/>
  <c r="A355" i="19"/>
  <c r="A354" i="19"/>
  <c r="A353" i="19"/>
  <c r="A337" i="19"/>
  <c r="A336" i="19"/>
  <c r="A335" i="19"/>
  <c r="A334" i="19"/>
  <c r="L150" i="19"/>
  <c r="L149" i="19"/>
  <c r="L148" i="19"/>
  <c r="L147" i="19"/>
  <c r="G208" i="19"/>
  <c r="G207" i="19"/>
  <c r="G206" i="19"/>
  <c r="G205" i="19"/>
  <c r="A317" i="19"/>
  <c r="A316" i="19"/>
  <c r="A315" i="19"/>
  <c r="A314" i="19"/>
  <c r="A299" i="19"/>
  <c r="A298" i="19"/>
  <c r="A297" i="19"/>
  <c r="A296" i="19"/>
  <c r="A281" i="19"/>
  <c r="A280" i="19"/>
  <c r="A279" i="19"/>
  <c r="A278" i="19"/>
  <c r="A262" i="19"/>
  <c r="A261" i="19"/>
  <c r="A260" i="19"/>
  <c r="A259" i="19"/>
  <c r="A244" i="19"/>
  <c r="A243" i="19"/>
  <c r="A242" i="19"/>
  <c r="A241" i="19"/>
  <c r="A226" i="19"/>
  <c r="A225" i="19"/>
  <c r="A224" i="19"/>
  <c r="A223" i="19"/>
  <c r="A208" i="19"/>
  <c r="A207" i="19"/>
  <c r="A206" i="19"/>
  <c r="A205" i="19"/>
  <c r="A190" i="19"/>
  <c r="A189" i="19"/>
  <c r="A188" i="19"/>
  <c r="A187" i="19"/>
  <c r="A180" i="19"/>
  <c r="A179" i="19"/>
  <c r="A178" i="19"/>
  <c r="A177" i="19"/>
  <c r="A150" i="19"/>
  <c r="A149" i="19"/>
  <c r="A148" i="19"/>
  <c r="A147" i="19"/>
  <c r="A132" i="19"/>
  <c r="A131" i="19"/>
  <c r="A130" i="19"/>
  <c r="A129" i="19"/>
  <c r="A114" i="19"/>
  <c r="A113" i="19"/>
  <c r="A112" i="19"/>
  <c r="A111" i="19"/>
  <c r="H96" i="19"/>
  <c r="H95" i="19"/>
  <c r="H94" i="19"/>
  <c r="H93" i="19"/>
  <c r="H79" i="19"/>
  <c r="H78" i="19"/>
  <c r="H77" i="19"/>
  <c r="H76" i="19"/>
  <c r="A96" i="19"/>
  <c r="A95" i="19"/>
  <c r="A94" i="19"/>
  <c r="A93" i="19"/>
  <c r="A79" i="19"/>
  <c r="A78" i="19"/>
  <c r="A77" i="19"/>
  <c r="A76" i="19"/>
  <c r="A42" i="19"/>
  <c r="A24" i="19"/>
  <c r="A23" i="19"/>
  <c r="A22" i="19"/>
  <c r="A21" i="19"/>
  <c r="M337" i="19"/>
  <c r="M336" i="19"/>
  <c r="M335" i="19"/>
  <c r="M334" i="19"/>
  <c r="O8" i="19"/>
  <c r="O7" i="19"/>
  <c r="O6" i="19"/>
  <c r="O5" i="19"/>
  <c r="W15" i="19"/>
  <c r="W14" i="19"/>
  <c r="W13" i="19"/>
  <c r="W12" i="19"/>
  <c r="V11" i="19"/>
  <c r="U11" i="19"/>
  <c r="Q11" i="19"/>
  <c r="P11" i="19"/>
  <c r="R15" i="19"/>
  <c r="R14" i="19"/>
  <c r="R13" i="19"/>
  <c r="Z13" i="19"/>
  <c r="AA13" i="19"/>
  <c r="R12" i="19"/>
  <c r="Z12" i="19"/>
  <c r="AA12" i="19"/>
  <c r="R8" i="19"/>
  <c r="I11" i="19"/>
  <c r="J11" i="19"/>
  <c r="J4" i="19"/>
  <c r="W8" i="19"/>
  <c r="M11" i="19"/>
  <c r="L11" i="19"/>
  <c r="K11" i="19"/>
  <c r="H11" i="19"/>
  <c r="G11" i="19"/>
  <c r="F11" i="19"/>
  <c r="E11" i="19"/>
  <c r="D11" i="19"/>
  <c r="C11" i="19"/>
  <c r="B11" i="19"/>
  <c r="D107" i="21"/>
  <c r="D106" i="21"/>
  <c r="D105" i="21"/>
  <c r="D104" i="21"/>
  <c r="D103" i="21"/>
  <c r="D102" i="21"/>
  <c r="B80" i="21"/>
  <c r="G67" i="21"/>
  <c r="G66" i="21"/>
  <c r="G65" i="21"/>
  <c r="E64" i="21"/>
  <c r="D64" i="21"/>
  <c r="C64" i="21"/>
  <c r="B64" i="21"/>
  <c r="I29" i="21"/>
  <c r="F47" i="21"/>
  <c r="I28" i="21"/>
  <c r="F46" i="21"/>
  <c r="I27" i="21"/>
  <c r="F45" i="21"/>
  <c r="H26" i="21"/>
  <c r="P26" i="21"/>
  <c r="G26" i="21"/>
  <c r="O26" i="21"/>
  <c r="F26" i="21"/>
  <c r="N26" i="21"/>
  <c r="E26" i="21"/>
  <c r="D26" i="21"/>
  <c r="L26" i="21"/>
  <c r="C26" i="21"/>
  <c r="B26" i="21"/>
  <c r="J10" i="21"/>
  <c r="I10" i="21"/>
  <c r="H10" i="21"/>
  <c r="J9" i="21"/>
  <c r="I9" i="21"/>
  <c r="H9" i="21"/>
  <c r="J8" i="21"/>
  <c r="I8" i="21"/>
  <c r="H8" i="21"/>
  <c r="E7" i="21"/>
  <c r="D7" i="21"/>
  <c r="C7" i="21"/>
  <c r="B7" i="21"/>
  <c r="F86" i="20"/>
  <c r="F85" i="20"/>
  <c r="F84" i="20"/>
  <c r="R83" i="20"/>
  <c r="B83" i="20"/>
  <c r="R72" i="20"/>
  <c r="B72" i="20"/>
  <c r="F54" i="20"/>
  <c r="F53" i="20"/>
  <c r="F52" i="20"/>
  <c r="R51" i="20"/>
  <c r="B51" i="20"/>
  <c r="T34" i="20"/>
  <c r="X34" i="20"/>
  <c r="E34" i="20"/>
  <c r="E54" i="20"/>
  <c r="D34" i="20"/>
  <c r="D54" i="20"/>
  <c r="C34" i="20"/>
  <c r="C75" i="20"/>
  <c r="T33" i="20"/>
  <c r="X33" i="20"/>
  <c r="E33" i="20"/>
  <c r="E74" i="20"/>
  <c r="D33" i="20"/>
  <c r="D74" i="20"/>
  <c r="C33" i="20"/>
  <c r="C74" i="20"/>
  <c r="T32" i="20"/>
  <c r="X32" i="20"/>
  <c r="E32" i="20"/>
  <c r="E73" i="20"/>
  <c r="D32" i="20"/>
  <c r="D73" i="20"/>
  <c r="C32" i="20"/>
  <c r="C52" i="20"/>
  <c r="R31" i="20"/>
  <c r="T31" i="20"/>
  <c r="B31" i="20"/>
  <c r="AP5" i="20"/>
  <c r="AO5" i="20"/>
  <c r="AN5" i="20"/>
  <c r="AM5" i="20"/>
  <c r="AL5" i="20"/>
  <c r="AK5" i="20"/>
  <c r="AJ5" i="20"/>
  <c r="AI5" i="20"/>
  <c r="AH5" i="20"/>
  <c r="AG5" i="20"/>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B5" i="20"/>
  <c r="D393" i="19"/>
  <c r="D392" i="19"/>
  <c r="D391" i="19"/>
  <c r="D390" i="19"/>
  <c r="F384" i="19"/>
  <c r="F383" i="19"/>
  <c r="F382" i="19"/>
  <c r="D381" i="19"/>
  <c r="C381" i="19"/>
  <c r="B381" i="19"/>
  <c r="F374" i="19"/>
  <c r="F373" i="19"/>
  <c r="F372" i="19"/>
  <c r="D371" i="19"/>
  <c r="C371" i="19"/>
  <c r="B371" i="19"/>
  <c r="S365" i="19"/>
  <c r="S364" i="19"/>
  <c r="G365" i="19"/>
  <c r="S363" i="19"/>
  <c r="G364" i="19"/>
  <c r="Q362" i="19"/>
  <c r="Q361" i="19"/>
  <c r="P362" i="19"/>
  <c r="P361" i="19"/>
  <c r="O362" i="19"/>
  <c r="O361" i="19"/>
  <c r="N362" i="19"/>
  <c r="N361" i="19"/>
  <c r="G363" i="19"/>
  <c r="E362" i="19"/>
  <c r="D362" i="19"/>
  <c r="C362" i="19"/>
  <c r="B362" i="19"/>
  <c r="S355" i="19"/>
  <c r="G355" i="19"/>
  <c r="S354" i="19"/>
  <c r="G354" i="19"/>
  <c r="S353" i="19"/>
  <c r="G353" i="19"/>
  <c r="Q352" i="19"/>
  <c r="P352" i="19"/>
  <c r="O352" i="19"/>
  <c r="N352" i="19"/>
  <c r="E352" i="19"/>
  <c r="D352" i="19"/>
  <c r="C352" i="19"/>
  <c r="B352" i="19"/>
  <c r="Q333" i="19"/>
  <c r="P333" i="19"/>
  <c r="O333" i="19"/>
  <c r="N333" i="19"/>
  <c r="E333" i="19"/>
  <c r="D333" i="19"/>
  <c r="C333" i="19"/>
  <c r="B333" i="19"/>
  <c r="G313" i="19"/>
  <c r="F313" i="19"/>
  <c r="E313" i="19"/>
  <c r="D313" i="19"/>
  <c r="C313" i="19"/>
  <c r="B313" i="19"/>
  <c r="J207" i="19"/>
  <c r="I207" i="19"/>
  <c r="H207" i="19"/>
  <c r="J206" i="19"/>
  <c r="I206" i="19"/>
  <c r="H206" i="19"/>
  <c r="J205" i="19"/>
  <c r="I205" i="19"/>
  <c r="H205" i="19"/>
  <c r="E204" i="19"/>
  <c r="D204" i="19"/>
  <c r="C204" i="19"/>
  <c r="B204" i="19"/>
  <c r="F186" i="19"/>
  <c r="E186" i="19"/>
  <c r="D186" i="19"/>
  <c r="C186" i="19"/>
  <c r="B186" i="19"/>
  <c r="R149" i="19"/>
  <c r="AA149" i="19"/>
  <c r="G179" i="19"/>
  <c r="Q149" i="19"/>
  <c r="Z149" i="19"/>
  <c r="F179" i="19"/>
  <c r="P149" i="19"/>
  <c r="Y149" i="19"/>
  <c r="E179" i="19"/>
  <c r="O149" i="19"/>
  <c r="X149" i="19"/>
  <c r="D179" i="19"/>
  <c r="N149" i="19"/>
  <c r="W149" i="19"/>
  <c r="C179" i="19"/>
  <c r="M149" i="19"/>
  <c r="J149" i="19"/>
  <c r="R148" i="19"/>
  <c r="AA148" i="19"/>
  <c r="G178" i="19"/>
  <c r="Q148" i="19"/>
  <c r="Z148" i="19"/>
  <c r="F178" i="19"/>
  <c r="P148" i="19"/>
  <c r="Y148" i="19"/>
  <c r="E178" i="19"/>
  <c r="O148" i="19"/>
  <c r="X148" i="19"/>
  <c r="D178" i="19"/>
  <c r="N148" i="19"/>
  <c r="W148" i="19"/>
  <c r="C178" i="19"/>
  <c r="M148" i="19"/>
  <c r="V148" i="19"/>
  <c r="B178" i="19"/>
  <c r="J148" i="19"/>
  <c r="R147" i="19"/>
  <c r="AA147" i="19"/>
  <c r="G177" i="19"/>
  <c r="Q147" i="19"/>
  <c r="Z147" i="19"/>
  <c r="F177" i="19"/>
  <c r="P147" i="19"/>
  <c r="Y147" i="19"/>
  <c r="E177" i="19"/>
  <c r="O147" i="19"/>
  <c r="X147" i="19"/>
  <c r="D177" i="19"/>
  <c r="D176" i="19"/>
  <c r="N147" i="19"/>
  <c r="W147" i="19"/>
  <c r="C177" i="19"/>
  <c r="M147" i="19"/>
  <c r="V147" i="19"/>
  <c r="B177" i="19"/>
  <c r="J147" i="19"/>
  <c r="I146" i="19"/>
  <c r="H146" i="19"/>
  <c r="G146" i="19"/>
  <c r="F146" i="19"/>
  <c r="E146" i="19"/>
  <c r="D146" i="19"/>
  <c r="C146" i="19"/>
  <c r="B146" i="19"/>
  <c r="E131" i="19"/>
  <c r="E130" i="19"/>
  <c r="E129" i="19"/>
  <c r="D128" i="19"/>
  <c r="C128" i="19"/>
  <c r="B128" i="19"/>
  <c r="B110" i="19"/>
  <c r="K95" i="19"/>
  <c r="J95" i="19"/>
  <c r="I95" i="19"/>
  <c r="K94" i="19"/>
  <c r="J94" i="19"/>
  <c r="I94" i="19"/>
  <c r="K93" i="19"/>
  <c r="J93" i="19"/>
  <c r="I93" i="19"/>
  <c r="E92" i="19"/>
  <c r="D92" i="19"/>
  <c r="C92" i="19"/>
  <c r="B92" i="19"/>
  <c r="K78" i="19"/>
  <c r="J78" i="19"/>
  <c r="I78" i="19"/>
  <c r="K77" i="19"/>
  <c r="J77" i="19"/>
  <c r="I77" i="19"/>
  <c r="K76" i="19"/>
  <c r="J76" i="19"/>
  <c r="I76" i="19"/>
  <c r="E75" i="19"/>
  <c r="D75" i="19"/>
  <c r="C75" i="19"/>
  <c r="B75" i="19"/>
  <c r="H59" i="19"/>
  <c r="G59" i="19"/>
  <c r="F59" i="19"/>
  <c r="E59" i="19"/>
  <c r="D59" i="19"/>
  <c r="C59" i="19"/>
  <c r="H58" i="19"/>
  <c r="G58" i="19"/>
  <c r="F58" i="19"/>
  <c r="E58" i="19"/>
  <c r="D58" i="19"/>
  <c r="C58" i="19"/>
  <c r="H57" i="19"/>
  <c r="G57" i="19"/>
  <c r="F57" i="19"/>
  <c r="E57" i="19"/>
  <c r="D57" i="19"/>
  <c r="C57" i="19"/>
  <c r="B56" i="19"/>
  <c r="B38" i="19"/>
  <c r="B20" i="19"/>
  <c r="W7" i="19"/>
  <c r="R7" i="19"/>
  <c r="W6" i="19"/>
  <c r="R6" i="19"/>
  <c r="W5" i="19"/>
  <c r="R5" i="19"/>
  <c r="V4" i="19"/>
  <c r="U4" i="19"/>
  <c r="Q4" i="19"/>
  <c r="P4" i="19"/>
  <c r="M4" i="19"/>
  <c r="L4" i="19"/>
  <c r="K4" i="19"/>
  <c r="H4" i="19"/>
  <c r="G4" i="19"/>
  <c r="F4" i="19"/>
  <c r="E4" i="19"/>
  <c r="D4" i="19"/>
  <c r="C4" i="19"/>
  <c r="B4" i="19"/>
  <c r="F51" i="20"/>
  <c r="I212" i="19"/>
  <c r="I222" i="19"/>
  <c r="I230" i="19"/>
  <c r="I240" i="19"/>
  <c r="I248" i="19"/>
  <c r="I258" i="19"/>
  <c r="I266" i="19"/>
  <c r="I277" i="19"/>
  <c r="I285" i="19"/>
  <c r="I295" i="19"/>
  <c r="H177" i="19"/>
  <c r="E31" i="20"/>
  <c r="E176" i="19"/>
  <c r="F176" i="19"/>
  <c r="C176" i="19"/>
  <c r="G176" i="19"/>
  <c r="H212" i="19"/>
  <c r="H222" i="19"/>
  <c r="H230" i="19"/>
  <c r="H240" i="19"/>
  <c r="H248" i="19"/>
  <c r="H258" i="19"/>
  <c r="H266" i="19"/>
  <c r="H277" i="19"/>
  <c r="H285" i="19"/>
  <c r="H295" i="19"/>
  <c r="H303" i="19"/>
  <c r="F91" i="21"/>
  <c r="D80" i="21"/>
  <c r="G64" i="21"/>
  <c r="G82" i="21"/>
  <c r="G83" i="21"/>
  <c r="G84" i="21"/>
  <c r="D91" i="21"/>
  <c r="G94" i="21"/>
  <c r="D47" i="21"/>
  <c r="H45" i="21"/>
  <c r="H47" i="21"/>
  <c r="D45" i="21"/>
  <c r="I7" i="21"/>
  <c r="H7" i="21"/>
  <c r="J7" i="21"/>
  <c r="F83" i="20"/>
  <c r="E52" i="20"/>
  <c r="C54" i="20"/>
  <c r="G54" i="20"/>
  <c r="C64" i="19"/>
  <c r="I303" i="19"/>
  <c r="E64" i="19"/>
  <c r="F64" i="19"/>
  <c r="S361" i="19"/>
  <c r="J222" i="19"/>
  <c r="K100" i="19"/>
  <c r="R11" i="19"/>
  <c r="S352" i="19"/>
  <c r="I100" i="19"/>
  <c r="I65" i="19"/>
  <c r="I75" i="19"/>
  <c r="K92" i="19"/>
  <c r="Z14" i="19"/>
  <c r="AA14" i="19"/>
  <c r="W4" i="19"/>
  <c r="G64" i="19"/>
  <c r="I66" i="19"/>
  <c r="I204" i="19"/>
  <c r="W11" i="19"/>
  <c r="J204" i="19"/>
  <c r="D64" i="19"/>
  <c r="I83" i="19"/>
  <c r="J100" i="19"/>
  <c r="G352" i="19"/>
  <c r="D155" i="19"/>
  <c r="J155" i="19"/>
  <c r="H178" i="19"/>
  <c r="R146" i="19"/>
  <c r="AA146" i="19"/>
  <c r="E136" i="19"/>
  <c r="E128" i="19"/>
  <c r="J83" i="19"/>
  <c r="K83" i="19"/>
  <c r="K75" i="19"/>
  <c r="I67" i="19"/>
  <c r="G56" i="19"/>
  <c r="I59" i="19"/>
  <c r="I58" i="19"/>
  <c r="O146" i="19"/>
  <c r="X146" i="19"/>
  <c r="H204" i="19"/>
  <c r="S362" i="19"/>
  <c r="F371" i="19"/>
  <c r="F381" i="19"/>
  <c r="C56" i="19"/>
  <c r="D56" i="19"/>
  <c r="H56" i="19"/>
  <c r="I57" i="19"/>
  <c r="Z5" i="19"/>
  <c r="AA5" i="19"/>
  <c r="Z7" i="19"/>
  <c r="AA7" i="19"/>
  <c r="E56" i="19"/>
  <c r="G362" i="19"/>
  <c r="J146" i="19"/>
  <c r="F56" i="19"/>
  <c r="I92" i="19"/>
  <c r="N146" i="19"/>
  <c r="W146" i="19"/>
  <c r="Z6" i="19"/>
  <c r="AA6" i="19"/>
  <c r="R4" i="19"/>
  <c r="Z4" i="19"/>
  <c r="AA4" i="19"/>
  <c r="Q146" i="19"/>
  <c r="Z146" i="19"/>
  <c r="J75" i="19"/>
  <c r="J92" i="19"/>
  <c r="P146" i="19"/>
  <c r="Y146" i="19"/>
  <c r="M146" i="19"/>
  <c r="S147" i="19"/>
  <c r="S149" i="19"/>
  <c r="V149" i="19"/>
  <c r="B179" i="19"/>
  <c r="B176" i="19"/>
  <c r="G74" i="20"/>
  <c r="C85" i="20"/>
  <c r="S74" i="20"/>
  <c r="C86" i="20"/>
  <c r="S75" i="20"/>
  <c r="AB148" i="19"/>
  <c r="X31" i="20"/>
  <c r="T73" i="20"/>
  <c r="D84" i="20"/>
  <c r="D85" i="20"/>
  <c r="T74" i="20"/>
  <c r="T85" i="20"/>
  <c r="G92" i="21"/>
  <c r="AB147" i="19"/>
  <c r="W31" i="20"/>
  <c r="U73" i="20"/>
  <c r="E84" i="20"/>
  <c r="E85" i="20"/>
  <c r="U74" i="20"/>
  <c r="U85" i="20"/>
  <c r="E91" i="21"/>
  <c r="S148" i="19"/>
  <c r="D31" i="20"/>
  <c r="V31" i="20"/>
  <c r="U32" i="20"/>
  <c r="S52" i="20"/>
  <c r="U33" i="20"/>
  <c r="S53" i="20"/>
  <c r="U34" i="20"/>
  <c r="S54" i="20"/>
  <c r="D52" i="20"/>
  <c r="C53" i="20"/>
  <c r="C73" i="20"/>
  <c r="M26" i="21"/>
  <c r="C45" i="21"/>
  <c r="G45" i="21"/>
  <c r="C46" i="21"/>
  <c r="G46" i="21"/>
  <c r="C47" i="21"/>
  <c r="G47" i="21"/>
  <c r="C80" i="21"/>
  <c r="G93" i="21"/>
  <c r="V32" i="20"/>
  <c r="T52" i="20"/>
  <c r="V33" i="20"/>
  <c r="T53" i="20"/>
  <c r="V34" i="20"/>
  <c r="T54" i="20"/>
  <c r="D53" i="20"/>
  <c r="D75" i="20"/>
  <c r="I26" i="21"/>
  <c r="D46" i="21"/>
  <c r="H46" i="21"/>
  <c r="G81" i="21"/>
  <c r="W32" i="20"/>
  <c r="U52" i="20"/>
  <c r="W33" i="20"/>
  <c r="U53" i="20"/>
  <c r="W34" i="20"/>
  <c r="U54" i="20"/>
  <c r="E53" i="20"/>
  <c r="E51" i="20"/>
  <c r="E75" i="20"/>
  <c r="E72" i="20"/>
  <c r="K26" i="21"/>
  <c r="E45" i="21"/>
  <c r="E46" i="21"/>
  <c r="E47" i="21"/>
  <c r="E80" i="21"/>
  <c r="C31" i="20"/>
  <c r="U31" i="20"/>
  <c r="B45" i="21"/>
  <c r="B46" i="21"/>
  <c r="B47" i="21"/>
  <c r="F80" i="21"/>
  <c r="U51" i="20"/>
  <c r="I46" i="21"/>
  <c r="I64" i="19"/>
  <c r="I56" i="19"/>
  <c r="H44" i="21"/>
  <c r="D44" i="21"/>
  <c r="C84" i="20"/>
  <c r="G73" i="20"/>
  <c r="C72" i="20"/>
  <c r="S73" i="20"/>
  <c r="I45" i="21"/>
  <c r="D86" i="20"/>
  <c r="D83" i="20"/>
  <c r="T75" i="20"/>
  <c r="T86" i="20"/>
  <c r="T51" i="20"/>
  <c r="G53" i="20"/>
  <c r="W52" i="20"/>
  <c r="S51" i="20"/>
  <c r="C44" i="21"/>
  <c r="F44" i="21"/>
  <c r="D72" i="20"/>
  <c r="G75" i="20"/>
  <c r="C51" i="20"/>
  <c r="E86" i="20"/>
  <c r="E83" i="20"/>
  <c r="U75" i="20"/>
  <c r="U86" i="20"/>
  <c r="W53" i="20"/>
  <c r="AB149" i="19"/>
  <c r="H179" i="19"/>
  <c r="H176" i="19"/>
  <c r="G44" i="21"/>
  <c r="D51" i="20"/>
  <c r="B44" i="21"/>
  <c r="E44" i="21"/>
  <c r="W74" i="20"/>
  <c r="S85" i="20"/>
  <c r="G52" i="20"/>
  <c r="I47" i="21"/>
  <c r="G80" i="21"/>
  <c r="W54" i="20"/>
  <c r="AI85" i="20"/>
  <c r="D95" i="20"/>
  <c r="U84" i="20"/>
  <c r="C91" i="21"/>
  <c r="G91" i="21"/>
  <c r="C95" i="20"/>
  <c r="AH85" i="20"/>
  <c r="T84" i="20"/>
  <c r="T72" i="20"/>
  <c r="S86" i="20"/>
  <c r="G85" i="20"/>
  <c r="V146" i="19"/>
  <c r="S146" i="19"/>
  <c r="U72" i="20"/>
  <c r="G86" i="20"/>
  <c r="G72" i="20"/>
  <c r="W51" i="20"/>
  <c r="C96" i="20"/>
  <c r="AH86" i="20"/>
  <c r="C94" i="20"/>
  <c r="AH84" i="20"/>
  <c r="T83" i="20"/>
  <c r="D96" i="20"/>
  <c r="AI86" i="20"/>
  <c r="AB146" i="19"/>
  <c r="B96" i="20"/>
  <c r="AG86" i="20"/>
  <c r="W86" i="20"/>
  <c r="AI84" i="20"/>
  <c r="U83" i="20"/>
  <c r="D94" i="20"/>
  <c r="D93" i="20"/>
  <c r="B95" i="20"/>
  <c r="F95" i="20"/>
  <c r="AG85" i="20"/>
  <c r="AK85" i="20"/>
  <c r="W85" i="20"/>
  <c r="I44" i="21"/>
  <c r="G84" i="20"/>
  <c r="C83" i="20"/>
  <c r="G83" i="20"/>
  <c r="W75" i="20"/>
  <c r="G51" i="20"/>
  <c r="W73" i="20"/>
  <c r="S84" i="20"/>
  <c r="S72" i="20"/>
  <c r="W72" i="20"/>
  <c r="AI83" i="20"/>
  <c r="AH83" i="20"/>
  <c r="AK86" i="20"/>
  <c r="C93" i="20"/>
  <c r="W84" i="20"/>
  <c r="S83" i="20"/>
  <c r="W83" i="20"/>
  <c r="B94" i="20"/>
  <c r="AG84" i="20"/>
  <c r="F96" i="20"/>
  <c r="B93" i="20"/>
  <c r="F93" i="20"/>
  <c r="F94" i="20"/>
  <c r="AK84" i="20"/>
  <c r="AG83" i="20"/>
  <c r="AK8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C18" authorId="0" shapeId="0" xr:uid="{7BFF2D29-D1F2-450A-A85D-C89243B9FC5D}">
      <text>
        <r>
          <rPr>
            <b/>
            <sz val="9"/>
            <color indexed="81"/>
            <rFont val="Segoe UI"/>
            <family val="2"/>
          </rPr>
          <t xml:space="preserve">Erklärung zur Zelle:
</t>
        </r>
        <r>
          <rPr>
            <sz val="9"/>
            <color indexed="81"/>
            <rFont val="Segoe UI"/>
            <family val="2"/>
          </rPr>
          <t>Erklärung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A8" authorId="0" shapeId="0" xr:uid="{00000000-0006-0000-0100-000001000000}">
      <text>
        <r>
          <rPr>
            <b/>
            <sz val="9"/>
            <color indexed="81"/>
            <rFont val="Segoe UI"/>
            <family val="2"/>
          </rPr>
          <t xml:space="preserve">Hinweis:
</t>
        </r>
        <r>
          <rPr>
            <sz val="9"/>
            <color indexed="81"/>
            <rFont val="Segoe UI"/>
            <family val="2"/>
          </rPr>
          <t>Um weitere Zellen hinzuzufügen, entfernen Sie den Blattschutz und passen die Tabelle an. Eine Anleitung hierzu finden Sie unter dem Reiter "Einführung".</t>
        </r>
      </text>
    </comment>
    <comment ref="A15" authorId="0" shapeId="0" xr:uid="{00000000-0006-0000-0100-000002000000}">
      <text>
        <r>
          <rPr>
            <b/>
            <sz val="9"/>
            <color indexed="81"/>
            <rFont val="Segoe UI"/>
            <family val="2"/>
          </rPr>
          <t xml:space="preserve">Hinweis:
</t>
        </r>
        <r>
          <rPr>
            <sz val="9"/>
            <color indexed="81"/>
            <rFont val="Segoe UI"/>
            <family val="2"/>
          </rPr>
          <t>Um weitere Zellen hinzuzufügen, entfernen Sie den Blattschutz und passen die Tabelle an. Eine Anleitung hierzu finden Sie unter dem Reiter "Einführung".</t>
        </r>
      </text>
    </comment>
    <comment ref="B19" authorId="0" shapeId="0" xr:uid="{00000000-0006-0000-0100-000003000000}">
      <text>
        <r>
          <rPr>
            <b/>
            <sz val="9"/>
            <color indexed="81"/>
            <rFont val="Segoe UI"/>
            <family val="2"/>
          </rPr>
          <t xml:space="preserve">Hinweis:
</t>
        </r>
        <r>
          <rPr>
            <sz val="9"/>
            <color indexed="81"/>
            <rFont val="Segoe UI"/>
            <family val="2"/>
          </rPr>
          <t>Freitextfeld</t>
        </r>
      </text>
    </comment>
    <comment ref="O160" authorId="0" shapeId="0" xr:uid="{00000000-0006-0000-0100-000004000000}">
      <text>
        <r>
          <rPr>
            <b/>
            <sz val="9"/>
            <color indexed="81"/>
            <rFont val="Segoe UI"/>
            <family val="2"/>
          </rPr>
          <t>Fußnote 1</t>
        </r>
        <r>
          <rPr>
            <sz val="9"/>
            <color indexed="81"/>
            <rFont val="Segoe UI"/>
            <family val="2"/>
          </rPr>
          <t xml:space="preserve">
</t>
        </r>
      </text>
    </comment>
    <comment ref="L161" authorId="0" shapeId="0" xr:uid="{00000000-0006-0000-0100-000005000000}">
      <text>
        <r>
          <rPr>
            <b/>
            <sz val="9"/>
            <color indexed="81"/>
            <rFont val="Segoe UI"/>
            <family val="2"/>
          </rPr>
          <t>Fußnote 2</t>
        </r>
      </text>
    </comment>
    <comment ref="P161" authorId="0" shapeId="0" xr:uid="{00000000-0006-0000-0100-000006000000}">
      <text>
        <r>
          <rPr>
            <b/>
            <sz val="9"/>
            <color indexed="81"/>
            <rFont val="Segoe UI"/>
            <family val="2"/>
          </rPr>
          <t>Fußnote 3</t>
        </r>
        <r>
          <rPr>
            <sz val="9"/>
            <color indexed="81"/>
            <rFont val="Segoe UI"/>
            <family val="2"/>
          </rPr>
          <t xml:space="preserve">
</t>
        </r>
      </text>
    </comment>
    <comment ref="Q161" authorId="0" shapeId="0" xr:uid="{00000000-0006-0000-0100-000007000000}">
      <text>
        <r>
          <rPr>
            <b/>
            <sz val="9"/>
            <color indexed="81"/>
            <rFont val="Segoe UI"/>
            <family val="2"/>
          </rPr>
          <t>Fußnote 4</t>
        </r>
        <r>
          <rPr>
            <sz val="9"/>
            <color indexed="81"/>
            <rFont val="Segoe UI"/>
            <family val="2"/>
          </rPr>
          <t xml:space="preserve">
</t>
        </r>
      </text>
    </comment>
    <comment ref="C163" authorId="0" shapeId="0" xr:uid="{00000000-0006-0000-0100-000008000000}">
      <text>
        <r>
          <rPr>
            <b/>
            <sz val="9"/>
            <color indexed="81"/>
            <rFont val="Segoe UI"/>
            <family val="2"/>
          </rPr>
          <t xml:space="preserve">Erklärung:
</t>
        </r>
        <r>
          <rPr>
            <sz val="9"/>
            <color indexed="81"/>
            <rFont val="Segoe UI"/>
            <family val="2"/>
          </rPr>
          <t>Hier wird ein Mittelwert aus "Linienbus" und "Straßen-, Stadt- und U-Bahn" gebildet.</t>
        </r>
      </text>
    </comment>
    <comment ref="F163" authorId="0" shapeId="0" xr:uid="{00000000-0006-0000-0100-000009000000}">
      <text>
        <r>
          <rPr>
            <b/>
            <sz val="9"/>
            <color indexed="81"/>
            <rFont val="Segoe UI"/>
            <family val="2"/>
          </rPr>
          <t>Erklärung:</t>
        </r>
        <r>
          <rPr>
            <sz val="9"/>
            <color indexed="81"/>
            <rFont val="Segoe UI"/>
            <family val="2"/>
          </rPr>
          <t xml:space="preserve">
Ergibt sich aus: durchschnittleiche Anzahl der Personen einer Fahrgemeinschaft (Zelle I4) / CO2-Fußabdruck Eigenes Auto (Zelle B164).</t>
        </r>
      </text>
    </comment>
    <comment ref="G163" authorId="0" shapeId="0" xr:uid="{00000000-0006-0000-0100-00000A000000}">
      <text>
        <r>
          <rPr>
            <b/>
            <sz val="9"/>
            <color indexed="81"/>
            <rFont val="Segoe UI"/>
            <family val="2"/>
          </rPr>
          <t>Hinweis:</t>
        </r>
        <r>
          <rPr>
            <sz val="9"/>
            <color indexed="81"/>
            <rFont val="Segoe UI"/>
            <family val="2"/>
          </rPr>
          <t xml:space="preserve">
Mittelwert aller CO2-Werte von den Fahrzeugen bilden, die unter  Frage 1 "Sonstige" genannt wurden.
CO2-Werte Siehe Tabelle rechts.</t>
        </r>
      </text>
    </comment>
    <comment ref="L163" authorId="0" shapeId="0" xr:uid="{00000000-0006-0000-0100-00000B000000}">
      <text>
        <r>
          <rPr>
            <b/>
            <sz val="9"/>
            <color indexed="81"/>
            <rFont val="Segoe UI"/>
            <family val="2"/>
          </rPr>
          <t>Fußnote 5</t>
        </r>
        <r>
          <rPr>
            <sz val="9"/>
            <color indexed="81"/>
            <rFont val="Segoe UI"/>
            <family val="2"/>
          </rPr>
          <t xml:space="preserve">
</t>
        </r>
      </text>
    </comment>
    <comment ref="A164" authorId="0" shapeId="0" xr:uid="{00000000-0006-0000-0100-00000C000000}">
      <text>
        <r>
          <rPr>
            <b/>
            <sz val="9"/>
            <color indexed="81"/>
            <rFont val="Segoe UI"/>
            <family val="2"/>
          </rPr>
          <t xml:space="preserve">Hinweis: 
</t>
        </r>
        <r>
          <rPr>
            <sz val="9"/>
            <color indexed="81"/>
            <rFont val="Segoe UI"/>
            <family val="2"/>
          </rPr>
          <t>Die Abkürzung "g/PKm" steht für Personen-Kilometer</t>
        </r>
      </text>
    </comment>
  </commentList>
</comments>
</file>

<file path=xl/sharedStrings.xml><?xml version="1.0" encoding="utf-8"?>
<sst xmlns="http://schemas.openxmlformats.org/spreadsheetml/2006/main" count="972" uniqueCount="196">
  <si>
    <t>Hinweise zur Handhabung der Tabellen</t>
  </si>
  <si>
    <t>Freie Eingabefelder sind grau hinterlegt und gepunktet umrandet.</t>
  </si>
  <si>
    <t>Auswahl</t>
  </si>
  <si>
    <r>
      <t>Berechnungsergebnisse sind</t>
    </r>
    <r>
      <rPr>
        <i/>
        <sz val="11"/>
        <color indexed="63"/>
        <rFont val="Calibri"/>
        <family val="2"/>
      </rPr>
      <t xml:space="preserve"> kursiv </t>
    </r>
    <r>
      <rPr>
        <sz val="11"/>
        <color theme="1"/>
        <rFont val="Calibri"/>
        <family val="2"/>
        <scheme val="minor"/>
      </rPr>
      <t>auf weißem Grund dargestellt.</t>
    </r>
  </si>
  <si>
    <t>Ergebnis</t>
  </si>
  <si>
    <t>Hinweis</t>
  </si>
  <si>
    <t>Eingabe</t>
  </si>
  <si>
    <t xml:space="preserve">Die Tabellenblätter enthalten unterschiedlich formatierte Felder. </t>
  </si>
  <si>
    <t>Eingbabefelder:</t>
  </si>
  <si>
    <t>Berechnungen und Begriffserklärungen:</t>
  </si>
  <si>
    <t>Hinweisblöcke am Rand geben Hilfestellung und weiterführende Erklärungen
beim Ausfüllen der Tabellen</t>
  </si>
  <si>
    <t>Begriff</t>
  </si>
  <si>
    <t>Frage 1 - Wie kommen Sie täglich zur Arbeit? (Mehrfachauswahl)</t>
  </si>
  <si>
    <t>Anzahl Mitarbeitende, die ausschließlich andere Verkehrsmittel als das eigene Auto benutzen</t>
  </si>
  <si>
    <t>Anzahl Mitarbeitende, die 5 Tage die Woche mit dem Auto kommen</t>
  </si>
  <si>
    <t>"Rest"</t>
  </si>
  <si>
    <t>Eigenes Auto</t>
  </si>
  <si>
    <t>Bus/Bahn</t>
  </si>
  <si>
    <t>Fahrrad</t>
  </si>
  <si>
    <t>E-Bike - Ja</t>
  </si>
  <si>
    <t>E-Bike - Nein</t>
  </si>
  <si>
    <t>zu Fuß</t>
  </si>
  <si>
    <t>Fahrgemeinschaft</t>
  </si>
  <si>
    <t>Durchschnittl. Anzahl Personen</t>
  </si>
  <si>
    <t>Standardabweichung Fahrgem.</t>
  </si>
  <si>
    <t>Sonstiges</t>
  </si>
  <si>
    <t>k.A.</t>
  </si>
  <si>
    <t>n</t>
  </si>
  <si>
    <t>Anzahl "kein Auto"</t>
  </si>
  <si>
    <t>Anteil [%]</t>
  </si>
  <si>
    <t>Anzahl "5-Tage Auto"</t>
  </si>
  <si>
    <t>Anzahl "Rest"</t>
  </si>
  <si>
    <t>Gesamt</t>
  </si>
  <si>
    <t>Gesellschaft 1</t>
  </si>
  <si>
    <t>Gesellschaft 2</t>
  </si>
  <si>
    <t>Gesellschaft 3</t>
  </si>
  <si>
    <t>etc.</t>
  </si>
  <si>
    <t>analog zu den Gesellschaften</t>
  </si>
  <si>
    <t>Werk 1</t>
  </si>
  <si>
    <t>Werk 2</t>
  </si>
  <si>
    <t>Werk 3</t>
  </si>
  <si>
    <t>Was ist "Sonstiges"?</t>
  </si>
  <si>
    <t>Motorrad</t>
  </si>
  <si>
    <t>Quad</t>
  </si>
  <si>
    <t>Roller</t>
  </si>
  <si>
    <t>werde gebracht</t>
  </si>
  <si>
    <t>Dienstwagen</t>
  </si>
  <si>
    <t>Mofa</t>
  </si>
  <si>
    <t>Frage 2: An wievielen Arbeitstagen in der Woche nutzen Sie durchschnittlich das genannte / die genannten Verkehrsmittel?</t>
  </si>
  <si>
    <t>Auto</t>
  </si>
  <si>
    <t>Bus / Bahn</t>
  </si>
  <si>
    <t>Zu Fuß</t>
  </si>
  <si>
    <t>Berechnung: Durchschnittliche Anzahl Tage/Woche mit Nutzung des genannten Verkehrsmittels</t>
  </si>
  <si>
    <t>Summe</t>
  </si>
  <si>
    <t>Frage 3: Wären Sie bereit häufiger mit dem Fahrrad zur Arbeit zu fahren, wenn die Fahrradständer näher an Ihrem Arbeitsplatz ständen?</t>
  </si>
  <si>
    <t>Gesamt (alle Mitarbeitende)</t>
  </si>
  <si>
    <t>Anteile [%]</t>
  </si>
  <si>
    <t>Ja</t>
  </si>
  <si>
    <t>Nein</t>
  </si>
  <si>
    <t>Strecke bis 15 km (Weg zur Arbeit)</t>
  </si>
  <si>
    <t>Frage 4: Wie viele Kilometer legen Sie zur Arbeit zurück? (einfache Strecke)</t>
  </si>
  <si>
    <t>Durchschnitt pro MA (einfache Strecke)</t>
  </si>
  <si>
    <t>MW</t>
  </si>
  <si>
    <t>Stabw</t>
  </si>
  <si>
    <t>Zurückgelegte Gesamtkilometer / Tag (alle Mitarbeitende)</t>
  </si>
  <si>
    <t>Vergleich: Erdumfang ca. 40.075 km</t>
  </si>
  <si>
    <t>Anzahl MA</t>
  </si>
  <si>
    <t>Gesamt-km</t>
  </si>
  <si>
    <t>Hochrechnung auf alle MA</t>
  </si>
  <si>
    <t>Gesamtkilometer pro Verkehrsmittel pro Woche</t>
  </si>
  <si>
    <t>Vergleich: Entfernung Erde - Mond: rund 400.000 km</t>
  </si>
  <si>
    <t>Hochrechnung auf ein Jahr (52 Wochen - 6 Wochen Urlaub - 2 Wochen Feiertage = 44 Wochen)</t>
  </si>
  <si>
    <t>Entfernung Erde - Venus: rund 40.000.000 km</t>
  </si>
  <si>
    <t>Verkehrsmittel</t>
  </si>
  <si>
    <t>Quellen</t>
  </si>
  <si>
    <t>CO2-Fußabdruck [Tonnen / Jahr]</t>
  </si>
  <si>
    <t>Frage 5: Wo parken Sie regelmäßig? (Mehrfachauswahl)</t>
  </si>
  <si>
    <t>*keine Angaben von reinen Radfahrern und Fußgängern</t>
  </si>
  <si>
    <t>Firmenparkplatz</t>
  </si>
  <si>
    <t>Zugewiesener Stellplatz</t>
  </si>
  <si>
    <t>Öffentliche Parkflächen</t>
  </si>
  <si>
    <t>Gesamt (alle Befragten)</t>
  </si>
  <si>
    <t>Frage 7: Fahren Sie regelmäßig zwischen den Werken?</t>
  </si>
  <si>
    <t>Zugewiesener Stellplatz ja; Fahren Sie regelmäßig zwischen den Werken?</t>
  </si>
  <si>
    <t>Frage 7a: Mit welchem Verkehrsmittel fahren Sie zwischen den Werken? (Mehrfachauswahl)</t>
  </si>
  <si>
    <t>Firmenwagen</t>
  </si>
  <si>
    <t>Frage 7b: Wie häufig fahren Sie zwischen den Werken?</t>
  </si>
  <si>
    <t>Details: siehe Tabelle "Fahrten zwischen den Werken"</t>
  </si>
  <si>
    <t>Anzahl Fahrten pro Monat</t>
  </si>
  <si>
    <t>Anzahl Fahrten pro Monat (Hochrechnung auf alle "potentiellen Fahrer")</t>
  </si>
  <si>
    <t>Werk 1 &lt;-&gt; Werk 2</t>
  </si>
  <si>
    <t>Werk 1 &lt;-&gt; Werk 3</t>
  </si>
  <si>
    <t>Werk 2 &lt;-&gt; Werk 3</t>
  </si>
  <si>
    <t>"Fahrer Gesamt"</t>
  </si>
  <si>
    <t>Anzahl Fahrten pro Jahr</t>
  </si>
  <si>
    <t>Anzahl Fahrten pro Jahr (Hochrechnung auf alle "potentiellen Fahrer"</t>
  </si>
  <si>
    <t>Gefahrene Kilometer pro Jahr</t>
  </si>
  <si>
    <t>Gefahrene Kilometer pro Jahr (Hochrechnung auf alle "potentiellen Fahrer"</t>
  </si>
  <si>
    <t>Kilometer (hin und zurück)</t>
  </si>
  <si>
    <t>CO2- Fußabdruck (Tonnen CO2/Jahr) (Auto)</t>
  </si>
  <si>
    <t>Kosten Fahrten zwischen den Werken (€/Jahr]</t>
  </si>
  <si>
    <t>Pauschale (€/km]</t>
  </si>
  <si>
    <t>Summe CO2-Fußabdruck Weg zur Arbeit und Zwischenwerksverkehr [t/a]</t>
  </si>
  <si>
    <t>Weg zur Arbeit</t>
  </si>
  <si>
    <t>Fahrten zwischen den Werken</t>
  </si>
  <si>
    <t>Mehrmals täglich</t>
  </si>
  <si>
    <t>1 x täglich</t>
  </si>
  <si>
    <t>Mehrmals die Woche</t>
  </si>
  <si>
    <t>1 x die Woche</t>
  </si>
  <si>
    <t>Mehrmals im Monat</t>
  </si>
  <si>
    <t>1 x im Monat</t>
  </si>
  <si>
    <t>Eher selten</t>
  </si>
  <si>
    <t>Nie</t>
  </si>
  <si>
    <t>daraus berechnet: Anzahl Fahrten pro Monat</t>
  </si>
  <si>
    <t xml:space="preserve">Datenbasis: </t>
  </si>
  <si>
    <t>Fahrten pro Monat</t>
  </si>
  <si>
    <t>der befragten Mitarbeiter</t>
  </si>
  <si>
    <t xml:space="preserve">Hochrechnung auf Anteil fahrender MA gesamt </t>
  </si>
  <si>
    <t xml:space="preserve">etc. </t>
  </si>
  <si>
    <t>MA gesamt</t>
  </si>
  <si>
    <t>Anteil "Fahrer" [%]</t>
  </si>
  <si>
    <t>daraus berechnet: Anzahl Fahrten im Jahr</t>
  </si>
  <si>
    <t>Gefahrene Kilometer pro Monat</t>
  </si>
  <si>
    <t>Kosten Fahrten zwischen den Werken</t>
  </si>
  <si>
    <t>Parkplatzbedarf - Hochrechnung auf alle Mitarbeitenden</t>
  </si>
  <si>
    <t>Prozentuale Anteile</t>
  </si>
  <si>
    <t>Hochrechnung auf alle Mitarbeitenden</t>
  </si>
  <si>
    <t>Nicht-Autofahrer</t>
  </si>
  <si>
    <t>Autofahrer (5 Tage / Woche)</t>
  </si>
  <si>
    <t>Anzahl Mitarbeitende gesamt</t>
  </si>
  <si>
    <t>Häufigkeitsverteilung Weg zur Arbeit (absolut)</t>
  </si>
  <si>
    <t>≤ 5 km</t>
  </si>
  <si>
    <t>&gt; 5 km - ≤ 10 km</t>
  </si>
  <si>
    <t>&gt; 10 km - ≤ 20 km</t>
  </si>
  <si>
    <t>&gt; 20 km - ≤ 30 km</t>
  </si>
  <si>
    <t xml:space="preserve">&gt; 30 km - ≤ 40 km </t>
  </si>
  <si>
    <t>&gt; 40 km - ≤ 50 km</t>
  </si>
  <si>
    <t>&gt; 50 km</t>
  </si>
  <si>
    <t>≤ 10 km</t>
  </si>
  <si>
    <t>Häufigkeitsverteilung Weg zur Arbeit (Prozentual)</t>
  </si>
  <si>
    <t>Dauer der Fahrten zwischen den Werken</t>
  </si>
  <si>
    <t>Anzahl Fahrten pro Jahr (Hochrechnung auf alle Mitarbeitenden)</t>
  </si>
  <si>
    <t>Schätzung: Dauer der Fahrten [Hin und zurück]</t>
  </si>
  <si>
    <t>Dauer [min]</t>
  </si>
  <si>
    <t>Dauer [h]</t>
  </si>
  <si>
    <t>Hochrechnung: Dauer der Fahrten zwischen den Werken [h]</t>
  </si>
  <si>
    <t>Nutzung Verkehrsmittel / Anteil MA</t>
  </si>
  <si>
    <t>Anzahl Teilnehmer Umfrage</t>
  </si>
  <si>
    <t>Anzahl Tage</t>
  </si>
  <si>
    <t>Einheit</t>
  </si>
  <si>
    <r>
      <t>CO</t>
    </r>
    <r>
      <rPr>
        <b/>
        <vertAlign val="subscript"/>
        <sz val="11"/>
        <color indexed="63"/>
        <rFont val="Calibri"/>
        <family val="2"/>
      </rPr>
      <t>2</t>
    </r>
    <r>
      <rPr>
        <b/>
        <sz val="11"/>
        <color indexed="63"/>
        <rFont val="Calibri"/>
        <family val="2"/>
      </rPr>
      <t>-Fußabdruck aus den Fahrten zur Arbeit und zurück</t>
    </r>
  </si>
  <si>
    <t xml:space="preserve">Quelle: </t>
  </si>
  <si>
    <t>Datum letzter Zugriff:</t>
  </si>
  <si>
    <t>https://www.umweltbundesamt.de/sites/default/files/medien/366/bilder/dateien/vergleich_der_durchschnittlichen_emissionen_einzelner_verkehrsmittel_im_personenverkehr_-_bezugsjahr_2016_0.pdf</t>
  </si>
  <si>
    <t>g/Pkm</t>
  </si>
  <si>
    <t>Kohlenmonoxid</t>
  </si>
  <si>
    <t>Stickoxide</t>
  </si>
  <si>
    <t>Feinstaub</t>
  </si>
  <si>
    <t>Auslastung</t>
  </si>
  <si>
    <t>1,5 Pers./Pkw</t>
  </si>
  <si>
    <t>Flüchtige Kohlenwasserstoffe</t>
  </si>
  <si>
    <t>Treibhausgase</t>
  </si>
  <si>
    <t>Pkw</t>
  </si>
  <si>
    <t>Reisebus</t>
  </si>
  <si>
    <t>Straßen-, Stadt- und U-Bahn</t>
  </si>
  <si>
    <t>Eisenbahn, Nahverkehr</t>
  </si>
  <si>
    <t xml:space="preserve"> </t>
  </si>
  <si>
    <t>Eisenbahn, Fernverkehr</t>
  </si>
  <si>
    <t>Linienbus</t>
  </si>
  <si>
    <t>Flugzeug</t>
  </si>
  <si>
    <t>Durchschnitt Personen/ Fahrgemeinschaft:</t>
  </si>
  <si>
    <t>Weitere</t>
  </si>
  <si>
    <t>Moped</t>
  </si>
  <si>
    <r>
      <t>CO</t>
    </r>
    <r>
      <rPr>
        <vertAlign val="subscript"/>
        <sz val="11"/>
        <color indexed="63"/>
        <rFont val="Calibri"/>
        <family val="2"/>
      </rPr>
      <t>2</t>
    </r>
    <r>
      <rPr>
        <sz val="11"/>
        <color theme="1"/>
        <rFont val="Calibri"/>
        <family val="2"/>
        <scheme val="minor"/>
      </rPr>
      <t xml:space="preserve"> [kg/PKm]</t>
    </r>
  </si>
  <si>
    <r>
      <t>CO</t>
    </r>
    <r>
      <rPr>
        <vertAlign val="subscript"/>
        <sz val="11"/>
        <color indexed="63"/>
        <rFont val="Calibri"/>
        <family val="2"/>
      </rPr>
      <t>2</t>
    </r>
    <r>
      <rPr>
        <sz val="11"/>
        <color theme="1"/>
        <rFont val="Calibri"/>
        <family val="2"/>
        <scheme val="minor"/>
      </rPr>
      <t xml:space="preserve"> [t/PKm]</t>
    </r>
  </si>
  <si>
    <r>
      <t>CO</t>
    </r>
    <r>
      <rPr>
        <vertAlign val="subscript"/>
        <sz val="11"/>
        <color indexed="63"/>
        <rFont val="Calibri"/>
        <family val="2"/>
      </rPr>
      <t>2</t>
    </r>
    <r>
      <rPr>
        <sz val="11"/>
        <color theme="1"/>
        <rFont val="Calibri"/>
        <family val="2"/>
        <scheme val="minor"/>
      </rPr>
      <t xml:space="preserve"> [g/PKm]</t>
    </r>
  </si>
  <si>
    <t>https://www.gov.uk/government/publications/greenhouse-gas-reporting-conversion-factors-2016</t>
  </si>
  <si>
    <t>Frage 6: Kennen Sie die den betriebsinternen Umgang/ Anweisungen zum Thema Parken?</t>
  </si>
  <si>
    <t>Firmenparkplatz ja; Kennen Sie den betriebsinternen Umgang/ Anweisungen zum Thema Parken?</t>
  </si>
  <si>
    <t>Zugewiesener Stellplatz ja; Kennen Sie den betriebsinternen Umgang/ Anweisungen zum Thema Parken?</t>
  </si>
  <si>
    <t>Öffentliche Parkflächen ja; Kennen Sie den betriebsinternen Umgang/ Anweisungen zum Thema Parken?</t>
  </si>
  <si>
    <t>Details zu "Fahrten zwischen Werken"</t>
  </si>
  <si>
    <t>Umrechnung für das Diagramm</t>
  </si>
  <si>
    <t>Hochrechnung: Kosten für die Fahrten zwischen den Werken [€]</t>
  </si>
  <si>
    <t>€/h</t>
  </si>
  <si>
    <t>Annahme: Stundensatz:</t>
  </si>
  <si>
    <t>Weiterführende Auswertungen</t>
  </si>
  <si>
    <t>Auf Zahlen begrenzte Eingabefelder sind grau hinterlegt und umrandet.</t>
  </si>
  <si>
    <r>
      <rPr>
        <b/>
        <sz val="11"/>
        <color indexed="63"/>
        <rFont val="Calibri"/>
        <family val="2"/>
      </rPr>
      <t>Urheberrechte/ Copyright</t>
    </r>
    <r>
      <rPr>
        <sz val="11"/>
        <color theme="1"/>
        <rFont val="Calibri"/>
        <family val="2"/>
        <scheme val="minor"/>
      </rPr>
      <t xml:space="preserve">
Die Vervielfältigung, Bearbeitung, Verbreitung und jede Art der Verwertung für die firmeninterne Nutzung ist ausdrücklich erlaubt. Sofern die Bilder/ Daten keinen anderen Hinweis auf eine explizite Quelle enthalten handelt es sich um Creative Commons Lizenzen. Im Rahmen der Creative Commons muss bei der Veröffentlichung veränderter Dokumente/ Teildokumente auf die Herkunft der Dateien und den ursprünglichen Veröffentlichungsort verwiesen werden.</t>
    </r>
  </si>
  <si>
    <r>
      <t>Hinweise zur Verwendung der "</t>
    </r>
    <r>
      <rPr>
        <b/>
        <i/>
        <sz val="16"/>
        <color indexed="63"/>
        <rFont val="Calibri"/>
        <family val="2"/>
      </rPr>
      <t xml:space="preserve">Klimaschutz gewinnt" </t>
    </r>
    <r>
      <rPr>
        <b/>
        <sz val="16"/>
        <color indexed="63"/>
        <rFont val="Calibri"/>
        <family val="2"/>
      </rPr>
      <t>Tabellendokumente</t>
    </r>
  </si>
  <si>
    <t xml:space="preserve">Die zur Verfügung gestellten Tabellen wurden im Rahmen des Förderprojekts "Klimaschutz gewinnt - Lösungen für die Wirtschaft von Morgen" erarbeitet. Die Inhalte dieses Erfolgsrezeptes wurden in Kooperation mit unterschiedlichen Praxispartnern erarbeitet, welche am Ende genannt werden. 
</t>
  </si>
  <si>
    <t>Rote Ecken markieren Kommentare. Beim Überstreichen der Zelle mit dem Mauszeiger wird eine Erklärung zu der jeweiligen Zelle anzeigt</t>
  </si>
  <si>
    <r>
      <t xml:space="preserve">Alle Nicht-Eingabefelder sind erst einmal von der Veränderung ausgeschlossen, um Zellen und Formeln zu schützen und das versehentliche Ändern der Tabelle zu vermeiden. Die Sperre kann unter dem Reiter Überprüfen - Blattschutz durch die Eingabe des Passworts aufgehoben werden. Das Passwort lautet: </t>
    </r>
    <r>
      <rPr>
        <b/>
        <sz val="11"/>
        <color indexed="63"/>
        <rFont val="Calibri"/>
        <family val="2"/>
      </rPr>
      <t>klimaschutz2019</t>
    </r>
    <r>
      <rPr>
        <sz val="11"/>
        <color theme="1"/>
        <rFont val="Calibri"/>
        <family val="2"/>
        <scheme val="minor"/>
      </rPr>
      <t xml:space="preserve">
Um Zellen hinzuzufügen oder die Formatierung zu verändern, müssen Sie die Blattsperre ebenfalls aufheben.</t>
    </r>
  </si>
  <si>
    <r>
      <rPr>
        <b/>
        <sz val="11"/>
        <color indexed="63"/>
        <rFont val="Calibri"/>
        <family val="2"/>
      </rPr>
      <t>Haftungsausschluss</t>
    </r>
    <r>
      <rPr>
        <sz val="11"/>
        <color theme="1"/>
        <rFont val="Calibri"/>
        <family val="2"/>
        <scheme val="minor"/>
      </rPr>
      <t xml:space="preserve">
Trotz sorgfältiger Prüfung der Erfolgsrezepte und deren Inhalte kann durch Klimaschutz-Unternehmen e. V. keine Haftung für die störungsfreie und/oder fehlerlose Funktion der Inhalte übernommen werden. Desweiteren wird keine Haftung für Richtigkeit der Inhalte und/oder der Berechnungen durch die Tabellen übernommen. Die Tabellen und deren Inhalte werden auf einer Basis "ohne Mängelgewähr, wie bereitgestellt" veröffentlicht. Klimaschutz-Unternehmen e. V. gibt keine Gewährleistung für Richtigkeit, Genauigkeit oder Vollständigkeit von Aussagen, Informationen oder weiterführenden Links im Hinblick auf die Erfolgsrezepte.</t>
    </r>
  </si>
  <si>
    <r>
      <rPr>
        <b/>
        <sz val="11"/>
        <color indexed="63"/>
        <rFont val="Calibri"/>
        <family val="2"/>
      </rPr>
      <t>Feedback erwünscht</t>
    </r>
    <r>
      <rPr>
        <sz val="11"/>
        <color theme="1"/>
        <rFont val="Calibri"/>
        <family val="2"/>
        <scheme val="minor"/>
      </rPr>
      <t xml:space="preserve">
Die "Klimaschutz gewinnt" Erfolgsrezepte haben zum Ziel, Unternehemen die Umsetzung von Maßnahmen zum Klimaschutz zu erleichtern. Helfen Sie uns gerne bei der Verbreitung und Verbesserung unserer Erfolgsrezepte. Wir freuen uns über Ihr Feedback aus der praktischen Umsetzung der Maßnahmen. Nutzen Sie hierfür die unten angegebenen Kontaktdaten.
</t>
    </r>
  </si>
  <si>
    <t>Dieses Tool ist in Zusammenarbeit mit HARTING Technologie Gruppe entstanden.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</si>
</sst>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3" formatCode="_-* #,##0.00\ _€_-;\-* #,##0.00\ _€_-;_-* &quot;-&quot;??\ _€_-;_-@_-"/>
    <numFmt numFmtId="164" formatCode="@\ *."/>
    <numFmt numFmtId="165" formatCode="\ \ \ \ \ \ \ \ \ \ @\ *."/>
    <numFmt numFmtId="166" formatCode="\ \ \ \ \ \ \ \ \ \ \ \ @\ *."/>
    <numFmt numFmtId="167" formatCode="\ \ \ \ \ \ \ \ \ \ \ \ @"/>
    <numFmt numFmtId="168" formatCode="\ \ \ \ \ \ \ \ \ \ \ \ \ @\ *."/>
    <numFmt numFmtId="169" formatCode="\ @\ *."/>
    <numFmt numFmtId="170" formatCode="\ @"/>
    <numFmt numFmtId="171" formatCode="\ \ @\ *."/>
    <numFmt numFmtId="172" formatCode="\ \ @"/>
    <numFmt numFmtId="173" formatCode="\ \ \ @\ *."/>
    <numFmt numFmtId="174" formatCode="\ \ \ @"/>
    <numFmt numFmtId="175" formatCode="\ \ \ \ @\ *."/>
    <numFmt numFmtId="176" formatCode="\ \ \ \ @"/>
    <numFmt numFmtId="177" formatCode="\ \ \ \ \ \ @\ *."/>
    <numFmt numFmtId="178" formatCode="\ \ \ \ \ \ @"/>
    <numFmt numFmtId="179" formatCode="\ \ \ \ \ \ \ @\ *."/>
    <numFmt numFmtId="180" formatCode="\ \ \ \ \ \ \ \ \ @\ *."/>
    <numFmt numFmtId="181" formatCode="\ \ \ \ \ \ \ \ \ @"/>
    <numFmt numFmtId="182" formatCode="#,##0.00\ &quot;Gg&quot;"/>
    <numFmt numFmtId="183" formatCode="#,##0.00\ &quot;kg&quot;"/>
    <numFmt numFmtId="184" formatCode="#,##0.00\ &quot;kt&quot;"/>
    <numFmt numFmtId="185" formatCode="#,##0.00\ &quot;Stck&quot;"/>
    <numFmt numFmtId="186" formatCode="#,##0.00\ &quot;Stk&quot;"/>
    <numFmt numFmtId="187" formatCode="#,##0.00\ &quot;T.Stk&quot;"/>
    <numFmt numFmtId="188" formatCode="#,##0.00\ &quot;TJ&quot;"/>
    <numFmt numFmtId="189" formatCode="#,##0.00\ &quot;TStk&quot;"/>
    <numFmt numFmtId="190" formatCode="yyyy"/>
    <numFmt numFmtId="191" formatCode="_-* #,##0.00\ [$€]_-;\-* #,##0.00\ [$€]_-;_-* &quot;-&quot;??\ [$€]_-;_-@_-"/>
    <numFmt numFmtId="192" formatCode="#,##0.0000"/>
    <numFmt numFmtId="193" formatCode="0.0"/>
    <numFmt numFmtId="194" formatCode="#,##0.0"/>
    <numFmt numFmtId="195" formatCode="0.00000"/>
    <numFmt numFmtId="196" formatCode="0.000"/>
  </numFmts>
  <fonts count="54">
    <font>
      <sz val="11"/>
      <color theme="1"/>
      <name val="Calibri"/>
      <family val="2"/>
      <scheme val="minor"/>
    </font>
    <font>
      <b/>
      <sz val="16"/>
      <color indexed="63"/>
      <name val="Calibri"/>
      <family val="2"/>
    </font>
    <font>
      <b/>
      <sz val="11"/>
      <color indexed="63"/>
      <name val="Calibri"/>
      <family val="2"/>
    </font>
    <font>
      <sz val="10"/>
      <name val="Arial"/>
      <family val="2"/>
    </font>
    <font>
      <i/>
      <sz val="11"/>
      <color indexed="63"/>
      <name val="Calibri"/>
      <family val="2"/>
    </font>
    <font>
      <sz val="8"/>
      <name val="Arial"/>
      <family val="2"/>
    </font>
    <font>
      <sz val="7"/>
      <name val="Letter Gothic CE"/>
      <family val="3"/>
      <charset val="238"/>
    </font>
    <font>
      <sz val="7"/>
      <name val="Arial"/>
      <family val="2"/>
    </font>
    <font>
      <sz val="9"/>
      <name val="Times New Roman"/>
      <family val="1"/>
    </font>
    <font>
      <b/>
      <sz val="9"/>
      <name val="Times New Roman"/>
      <family val="1"/>
    </font>
    <font>
      <b/>
      <sz val="12"/>
      <name val="Times New Roman"/>
      <family val="1"/>
    </font>
    <font>
      <sz val="8"/>
      <name val="Helvetica"/>
    </font>
    <font>
      <sz val="9"/>
      <name val="Arial"/>
      <family val="2"/>
    </font>
    <font>
      <sz val="10"/>
      <name val="MS Sans"/>
    </font>
    <font>
      <b/>
      <i/>
      <sz val="16"/>
      <color indexed="63"/>
      <name val="Calibri"/>
      <family val="2"/>
    </font>
    <font>
      <sz val="9"/>
      <color indexed="81"/>
      <name val="Segoe UI"/>
      <family val="2"/>
    </font>
    <font>
      <b/>
      <sz val="9"/>
      <color indexed="81"/>
      <name val="Segoe UI"/>
      <family val="2"/>
    </font>
    <font>
      <b/>
      <vertAlign val="subscript"/>
      <sz val="11"/>
      <color indexed="63"/>
      <name val="Calibri"/>
      <family val="2"/>
    </font>
    <font>
      <vertAlign val="subscript"/>
      <sz val="11"/>
      <color indexed="63"/>
      <name val="Calibri"/>
      <family val="2"/>
    </font>
    <font>
      <sz val="11"/>
      <color theme="1"/>
      <name val="Calibri"/>
      <family val="2"/>
      <scheme val="minor"/>
    </font>
    <font>
      <u/>
      <sz val="11"/>
      <color theme="10"/>
      <name val="Calibri"/>
      <family val="2"/>
      <scheme val="minor"/>
    </font>
    <font>
      <sz val="10"/>
      <color theme="1"/>
      <name val="Arial"/>
      <family val="2"/>
    </font>
    <font>
      <sz val="10"/>
      <color theme="1"/>
      <name val="Calibri"/>
      <family val="2"/>
      <scheme val="major"/>
    </font>
    <font>
      <sz val="11"/>
      <name val="Calibri"/>
      <family val="2"/>
      <scheme val="minor"/>
    </font>
    <font>
      <b/>
      <sz val="11"/>
      <color theme="1"/>
      <name val="Calibri"/>
      <family val="2"/>
      <scheme val="minor"/>
    </font>
    <font>
      <i/>
      <sz val="11"/>
      <color theme="1"/>
      <name val="Calibri"/>
      <family val="2"/>
      <scheme val="minor"/>
    </font>
    <font>
      <b/>
      <sz val="11"/>
      <color theme="3" tint="0.39997558519241921"/>
      <name val="Calibri"/>
      <family val="2"/>
      <scheme val="minor"/>
    </font>
    <font>
      <b/>
      <i/>
      <sz val="11"/>
      <color theme="3" tint="0.39997558519241921"/>
      <name val="Calibri"/>
      <family val="2"/>
      <scheme val="minor"/>
    </font>
    <font>
      <b/>
      <sz val="11"/>
      <name val="Calibri"/>
      <family val="2"/>
      <scheme val="minor"/>
    </font>
    <font>
      <b/>
      <i/>
      <sz val="11"/>
      <name val="Calibri"/>
      <family val="2"/>
      <scheme val="minor"/>
    </font>
    <font>
      <b/>
      <i/>
      <sz val="11"/>
      <color theme="1"/>
      <name val="Calibri"/>
      <family val="2"/>
      <scheme val="minor"/>
    </font>
    <font>
      <b/>
      <i/>
      <sz val="11"/>
      <color theme="3"/>
      <name val="Calibri"/>
      <family val="2"/>
      <scheme val="minor"/>
    </font>
    <font>
      <i/>
      <sz val="11"/>
      <name val="Calibri"/>
      <family val="2"/>
      <scheme val="minor"/>
    </font>
    <font>
      <b/>
      <sz val="11"/>
      <color rgb="FFFF0000"/>
      <name val="Calibri"/>
      <family val="2"/>
      <scheme val="minor"/>
    </font>
    <font>
      <i/>
      <sz val="11"/>
      <color theme="0" tint="-0.499984740745262"/>
      <name val="Calibri"/>
      <family val="2"/>
      <scheme val="minor"/>
    </font>
    <font>
      <b/>
      <sz val="11"/>
      <color theme="0" tint="-0.499984740745262"/>
      <name val="Calibri"/>
      <family val="2"/>
      <scheme val="minor"/>
    </font>
    <font>
      <sz val="11"/>
      <color theme="0" tint="-0.499984740745262"/>
      <name val="Calibri"/>
      <family val="2"/>
      <scheme val="minor"/>
    </font>
    <font>
      <u/>
      <sz val="11"/>
      <color theme="0" tint="-0.499984740745262"/>
      <name val="Calibri"/>
      <family val="2"/>
      <scheme val="minor"/>
    </font>
    <font>
      <b/>
      <i/>
      <sz val="11"/>
      <color theme="6"/>
      <name val="Calibri"/>
      <family val="2"/>
      <scheme val="minor"/>
    </font>
    <font>
      <b/>
      <sz val="16"/>
      <color theme="1"/>
      <name val="Calibri"/>
      <family val="2"/>
      <scheme val="minor"/>
    </font>
    <font>
      <sz val="10"/>
      <color theme="1"/>
      <name val="Calibri"/>
      <family val="2"/>
      <scheme val="minor"/>
    </font>
    <font>
      <sz val="11"/>
      <color theme="3"/>
      <name val="Calibri"/>
      <family val="2"/>
      <scheme val="minor"/>
    </font>
    <font>
      <b/>
      <sz val="11"/>
      <color theme="1"/>
      <name val="Calibri"/>
      <family val="2"/>
      <scheme val="major"/>
    </font>
    <font>
      <b/>
      <sz val="10"/>
      <color theme="1"/>
      <name val="Calibri"/>
      <family val="2"/>
      <scheme val="major"/>
    </font>
    <font>
      <b/>
      <i/>
      <sz val="10"/>
      <name val="Calibri"/>
      <family val="2"/>
      <scheme val="major"/>
    </font>
    <font>
      <b/>
      <i/>
      <sz val="10"/>
      <color theme="1"/>
      <name val="Calibri"/>
      <family val="2"/>
      <scheme val="major"/>
    </font>
    <font>
      <i/>
      <sz val="10"/>
      <color theme="1"/>
      <name val="Calibri"/>
      <family val="2"/>
      <scheme val="major"/>
    </font>
    <font>
      <sz val="11"/>
      <color theme="1"/>
      <name val="Calibri"/>
      <family val="2"/>
      <scheme val="major"/>
    </font>
    <font>
      <b/>
      <i/>
      <sz val="11"/>
      <name val="Calibri"/>
      <family val="2"/>
      <scheme val="major"/>
    </font>
    <font>
      <b/>
      <i/>
      <sz val="11"/>
      <color theme="1"/>
      <name val="Calibri"/>
      <family val="2"/>
      <scheme val="major"/>
    </font>
    <font>
      <i/>
      <sz val="11"/>
      <color theme="1"/>
      <name val="Calibri"/>
      <family val="2"/>
      <scheme val="major"/>
    </font>
    <font>
      <b/>
      <sz val="11"/>
      <color theme="0"/>
      <name val="Calibri"/>
      <family val="2"/>
      <scheme val="major"/>
    </font>
    <font>
      <sz val="11"/>
      <color theme="0"/>
      <name val="Calibri"/>
      <family val="2"/>
      <scheme val="major"/>
    </font>
    <font>
      <b/>
      <sz val="14"/>
      <color theme="1"/>
      <name val="Calibri"/>
      <family val="2"/>
      <scheme val="major"/>
    </font>
  </fonts>
  <fills count="14">
    <fill>
      <patternFill patternType="none"/>
    </fill>
    <fill>
      <patternFill patternType="gray125"/>
    </fill>
    <fill>
      <patternFill patternType="solid">
        <fgColor indexed="22"/>
        <bgColor indexed="64"/>
      </patternFill>
    </fill>
    <fill>
      <patternFill patternType="darkTrellis"/>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rgb="FF000000"/>
      </patternFill>
    </fill>
    <fill>
      <patternFill patternType="solid">
        <fgColor theme="4" tint="0.59999389629810485"/>
        <bgColor rgb="FF000000"/>
      </patternFill>
    </fill>
    <fill>
      <patternFill patternType="solid">
        <fgColor rgb="FF92D050"/>
        <bgColor indexed="64"/>
      </patternFill>
    </fill>
    <fill>
      <patternFill patternType="solid">
        <fgColor theme="4"/>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indexed="64"/>
      </left>
      <right/>
      <top style="thin">
        <color theme="0" tint="-0.499984740745262"/>
      </top>
      <bottom/>
      <diagonal/>
    </border>
    <border>
      <left/>
      <right style="thin">
        <color indexed="64"/>
      </right>
      <top style="thin">
        <color theme="0" tint="-0.499984740745262"/>
      </top>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medium">
        <color theme="4"/>
      </left>
      <right style="medium">
        <color theme="4"/>
      </right>
      <top style="medium">
        <color theme="4"/>
      </top>
      <bottom style="medium">
        <color theme="4"/>
      </bottom>
      <diagonal/>
    </border>
  </borders>
  <cellStyleXfs count="56">
    <xf numFmtId="0" fontId="0" fillId="0" borderId="0"/>
    <xf numFmtId="164" fontId="5" fillId="0" borderId="0"/>
    <xf numFmtId="49" fontId="5" fillId="0" borderId="0"/>
    <xf numFmtId="165" fontId="5" fillId="0" borderId="0">
      <alignment horizontal="center"/>
    </xf>
    <xf numFmtId="166" fontId="5" fillId="0" borderId="0"/>
    <xf numFmtId="167" fontId="5" fillId="0" borderId="0"/>
    <xf numFmtId="168" fontId="5" fillId="0" borderId="0"/>
    <xf numFmtId="169" fontId="5" fillId="0" borderId="0"/>
    <xf numFmtId="170" fontId="6" fillId="0" borderId="0"/>
    <xf numFmtId="171" fontId="7" fillId="0" borderId="0"/>
    <xf numFmtId="172" fontId="6" fillId="0" borderId="0"/>
    <xf numFmtId="49" fontId="8" fillId="0" borderId="1" applyNumberFormat="0" applyFont="0" applyFill="0" applyBorder="0" applyProtection="0">
      <alignment horizontal="left" vertical="center" indent="2"/>
    </xf>
    <xf numFmtId="173" fontId="5" fillId="0" borderId="0"/>
    <xf numFmtId="174" fontId="5" fillId="0" borderId="0"/>
    <xf numFmtId="175" fontId="5" fillId="0" borderId="0"/>
    <xf numFmtId="176" fontId="6" fillId="0" borderId="0"/>
    <xf numFmtId="49" fontId="8" fillId="0" borderId="2" applyNumberFormat="0" applyFont="0" applyFill="0" applyBorder="0" applyProtection="0">
      <alignment horizontal="left" vertical="center" indent="5"/>
    </xf>
    <xf numFmtId="177" fontId="5" fillId="0" borderId="0">
      <alignment horizontal="center"/>
    </xf>
    <xf numFmtId="178" fontId="5" fillId="0" borderId="0">
      <alignment horizontal="center"/>
    </xf>
    <xf numFmtId="179" fontId="5" fillId="0" borderId="0">
      <alignment horizontal="center"/>
    </xf>
    <xf numFmtId="180" fontId="5" fillId="0" borderId="0">
      <alignment horizontal="center"/>
    </xf>
    <xf numFmtId="181" fontId="5" fillId="0" borderId="0">
      <alignment horizontal="center"/>
    </xf>
    <xf numFmtId="0" fontId="3" fillId="0" borderId="0" applyFont="0" applyFill="0" applyBorder="0" applyAlignment="0" applyProtection="0"/>
    <xf numFmtId="182" fontId="3" fillId="0" borderId="3" applyFont="0" applyFill="0" applyBorder="0" applyAlignment="0" applyProtection="0">
      <alignment horizontal="left"/>
    </xf>
    <xf numFmtId="183" fontId="3" fillId="0" borderId="3" applyFont="0" applyFill="0" applyBorder="0" applyAlignment="0" applyProtection="0">
      <alignment horizontal="left"/>
    </xf>
    <xf numFmtId="184" fontId="3" fillId="0" borderId="3" applyFont="0" applyFill="0" applyBorder="0" applyAlignment="0" applyProtection="0">
      <alignment horizontal="left"/>
    </xf>
    <xf numFmtId="0" fontId="3" fillId="0" borderId="0" applyFont="0" applyFill="0" applyBorder="0" applyAlignment="0" applyProtection="0"/>
    <xf numFmtId="0" fontId="3" fillId="0" borderId="0" applyFont="0" applyFill="0" applyBorder="0" applyAlignment="0" applyProtection="0">
      <alignment horizontal="left"/>
    </xf>
    <xf numFmtId="185" fontId="3" fillId="0" borderId="3" applyFont="0" applyFill="0" applyBorder="0" applyAlignment="0" applyProtection="0">
      <alignment horizontal="left"/>
    </xf>
    <xf numFmtId="186" fontId="3" fillId="0" borderId="3" applyFont="0" applyFill="0" applyBorder="0" applyAlignment="0" applyProtection="0">
      <alignment horizontal="left"/>
    </xf>
    <xf numFmtId="187" fontId="3" fillId="0" borderId="3" applyFont="0" applyFill="0" applyBorder="0" applyAlignment="0" applyProtection="0">
      <alignment horizontal="left"/>
    </xf>
    <xf numFmtId="188" fontId="3" fillId="0" borderId="3" applyFont="0" applyFill="0" applyBorder="0" applyAlignment="0" applyProtection="0">
      <alignment horizontal="left"/>
    </xf>
    <xf numFmtId="189" fontId="3" fillId="0" borderId="3" applyFont="0" applyFill="0" applyBorder="0" applyAlignment="0" applyProtection="0">
      <alignment horizontal="left"/>
    </xf>
    <xf numFmtId="190" fontId="3" fillId="0" borderId="3" applyFont="0" applyFill="0" applyBorder="0" applyAlignment="0" applyProtection="0">
      <alignment horizontal="left"/>
    </xf>
    <xf numFmtId="1" fontId="7" fillId="0" borderId="0" applyBorder="0">
      <protection locked="0"/>
    </xf>
    <xf numFmtId="4" fontId="9" fillId="0" borderId="4" applyFill="0" applyBorder="0" applyProtection="0">
      <alignment horizontal="right" vertical="center"/>
    </xf>
    <xf numFmtId="191" fontId="3" fillId="0" borderId="0" applyFont="0" applyFill="0" applyBorder="0" applyAlignment="0" applyProtection="0"/>
    <xf numFmtId="0" fontId="10" fillId="0" borderId="0" applyNumberFormat="0" applyFill="0" applyBorder="0" applyAlignment="0" applyProtection="0"/>
    <xf numFmtId="43" fontId="19" fillId="0" borderId="0" applyFont="0" applyFill="0" applyBorder="0" applyAlignment="0" applyProtection="0"/>
    <xf numFmtId="0" fontId="20" fillId="0" borderId="0" applyNumberFormat="0" applyFill="0" applyBorder="0" applyAlignment="0" applyProtection="0"/>
    <xf numFmtId="164" fontId="6" fillId="0" borderId="0"/>
    <xf numFmtId="4" fontId="8" fillId="0" borderId="1" applyFill="0" applyBorder="0" applyProtection="0">
      <alignment horizontal="right" vertical="center"/>
    </xf>
    <xf numFmtId="49" fontId="9" fillId="0" borderId="1" applyNumberFormat="0" applyFill="0" applyBorder="0" applyProtection="0">
      <alignment horizontal="left" vertical="center"/>
    </xf>
    <xf numFmtId="0" fontId="8" fillId="0" borderId="1" applyNumberFormat="0" applyFill="0" applyAlignment="0" applyProtection="0"/>
    <xf numFmtId="0" fontId="11" fillId="2" borderId="0" applyNumberFormat="0" applyFont="0" applyBorder="0" applyAlignment="0" applyProtection="0"/>
    <xf numFmtId="0" fontId="3" fillId="0" borderId="0"/>
    <xf numFmtId="49" fontId="6" fillId="0" borderId="0"/>
    <xf numFmtId="192" fontId="8" fillId="3" borderId="1" applyNumberFormat="0" applyFont="0" applyBorder="0" applyAlignment="0" applyProtection="0">
      <alignment horizontal="right" vertical="center"/>
    </xf>
    <xf numFmtId="9" fontId="19" fillId="0" borderId="0" applyFont="0" applyFill="0" applyBorder="0" applyAlignment="0" applyProtection="0"/>
    <xf numFmtId="9" fontId="13" fillId="0" borderId="0" applyFont="0" applyFill="0" applyBorder="0" applyAlignment="0" applyProtection="0"/>
    <xf numFmtId="0" fontId="3" fillId="0" borderId="0"/>
    <xf numFmtId="0" fontId="19" fillId="0" borderId="0"/>
    <xf numFmtId="0" fontId="3" fillId="0" borderId="0"/>
    <xf numFmtId="0" fontId="12" fillId="0" borderId="0"/>
    <xf numFmtId="0" fontId="21" fillId="0" borderId="0"/>
    <xf numFmtId="0" fontId="8" fillId="0" borderId="0"/>
  </cellStyleXfs>
  <cellXfs count="247">
    <xf numFmtId="0" fontId="0" fillId="0" borderId="0" xfId="0"/>
    <xf numFmtId="0" fontId="22" fillId="4" borderId="1" xfId="0" applyFont="1" applyFill="1" applyBorder="1" applyAlignment="1" applyProtection="1">
      <alignment horizontal="center"/>
      <protection locked="0"/>
    </xf>
    <xf numFmtId="0" fontId="19" fillId="4" borderId="1" xfId="51" applyFill="1" applyBorder="1" applyAlignment="1" applyProtection="1">
      <alignment horizontal="right"/>
      <protection locked="0"/>
    </xf>
    <xf numFmtId="0" fontId="21" fillId="0" borderId="0" xfId="54"/>
    <xf numFmtId="0" fontId="23" fillId="5" borderId="0" xfId="54" applyFont="1" applyFill="1"/>
    <xf numFmtId="0" fontId="19" fillId="0" borderId="0" xfId="54" applyFont="1"/>
    <xf numFmtId="0" fontId="24" fillId="0" borderId="0" xfId="54" applyFont="1"/>
    <xf numFmtId="0" fontId="24" fillId="0" borderId="1" xfId="54" applyFont="1" applyBorder="1"/>
    <xf numFmtId="0" fontId="25" fillId="0" borderId="1" xfId="54" applyFont="1" applyBorder="1"/>
    <xf numFmtId="0" fontId="19" fillId="0" borderId="1" xfId="54" applyFont="1" applyBorder="1"/>
    <xf numFmtId="2" fontId="19" fillId="0" borderId="1" xfId="54" applyNumberFormat="1" applyFont="1" applyBorder="1"/>
    <xf numFmtId="2" fontId="26" fillId="0" borderId="1" xfId="54" applyNumberFormat="1" applyFont="1" applyBorder="1"/>
    <xf numFmtId="2" fontId="19" fillId="0" borderId="0" xfId="54" applyNumberFormat="1" applyFont="1"/>
    <xf numFmtId="0" fontId="24" fillId="6" borderId="1" xfId="54" applyFont="1" applyFill="1" applyBorder="1"/>
    <xf numFmtId="0" fontId="19" fillId="0" borderId="5" xfId="54" applyFont="1" applyBorder="1"/>
    <xf numFmtId="0" fontId="25" fillId="0" borderId="0" xfId="54" applyFont="1"/>
    <xf numFmtId="194" fontId="27" fillId="6" borderId="1" xfId="54" applyNumberFormat="1" applyFont="1" applyFill="1" applyBorder="1"/>
    <xf numFmtId="194" fontId="25" fillId="0" borderId="1" xfId="54" applyNumberFormat="1" applyFont="1" applyBorder="1"/>
    <xf numFmtId="194" fontId="19" fillId="0" borderId="0" xfId="54" applyNumberFormat="1" applyFont="1"/>
    <xf numFmtId="3" fontId="19" fillId="0" borderId="0" xfId="54" applyNumberFormat="1" applyFont="1"/>
    <xf numFmtId="3" fontId="24" fillId="0" borderId="0" xfId="54" applyNumberFormat="1" applyFont="1"/>
    <xf numFmtId="4" fontId="19" fillId="0" borderId="0" xfId="54" applyNumberFormat="1" applyFont="1"/>
    <xf numFmtId="0" fontId="24" fillId="7" borderId="1" xfId="54" applyFont="1" applyFill="1" applyBorder="1"/>
    <xf numFmtId="0" fontId="28" fillId="0" borderId="1" xfId="54" applyFont="1" applyBorder="1"/>
    <xf numFmtId="0" fontId="29" fillId="0" borderId="1" xfId="54" applyFont="1" applyBorder="1"/>
    <xf numFmtId="0" fontId="28" fillId="0" borderId="0" xfId="54" applyFont="1"/>
    <xf numFmtId="2" fontId="29" fillId="0" borderId="1" xfId="54" applyNumberFormat="1" applyFont="1" applyBorder="1"/>
    <xf numFmtId="0" fontId="30" fillId="0" borderId="1" xfId="54" applyFont="1" applyBorder="1"/>
    <xf numFmtId="2" fontId="31" fillId="0" borderId="1" xfId="54" applyNumberFormat="1" applyFont="1" applyBorder="1"/>
    <xf numFmtId="0" fontId="32" fillId="0" borderId="1" xfId="54" applyFont="1" applyBorder="1"/>
    <xf numFmtId="2" fontId="32" fillId="0" borderId="1" xfId="54" applyNumberFormat="1" applyFont="1" applyBorder="1"/>
    <xf numFmtId="0" fontId="28" fillId="5" borderId="0" xfId="54" applyFont="1" applyFill="1" applyAlignment="1">
      <alignment horizontal="left"/>
    </xf>
    <xf numFmtId="0" fontId="26" fillId="0" borderId="0" xfId="54" applyFont="1" applyAlignment="1">
      <alignment horizontal="left"/>
    </xf>
    <xf numFmtId="0" fontId="24" fillId="0" borderId="1" xfId="54" applyFont="1" applyBorder="1" applyAlignment="1">
      <alignment horizontal="left"/>
    </xf>
    <xf numFmtId="0" fontId="24" fillId="0" borderId="0" xfId="54" applyFont="1" applyAlignment="1">
      <alignment horizontal="left"/>
    </xf>
    <xf numFmtId="43" fontId="19" fillId="0" borderId="1" xfId="38" applyBorder="1" applyAlignment="1">
      <alignment horizontal="left" vertical="top"/>
    </xf>
    <xf numFmtId="0" fontId="30" fillId="0" borderId="0" xfId="54" applyFont="1" applyAlignment="1">
      <alignment horizontal="left"/>
    </xf>
    <xf numFmtId="0" fontId="24" fillId="0" borderId="6" xfId="54" applyFont="1" applyBorder="1" applyAlignment="1">
      <alignment horizontal="left"/>
    </xf>
    <xf numFmtId="0" fontId="33" fillId="0" borderId="0" xfId="54" applyFont="1" applyAlignment="1">
      <alignment horizontal="left"/>
    </xf>
    <xf numFmtId="0" fontId="24" fillId="7" borderId="1" xfId="54" applyFont="1" applyFill="1" applyBorder="1" applyAlignment="1">
      <alignment horizontal="left"/>
    </xf>
    <xf numFmtId="43" fontId="24" fillId="4" borderId="7" xfId="38" applyFont="1" applyFill="1" applyBorder="1" applyAlignment="1" applyProtection="1">
      <alignment horizontal="left" vertical="top"/>
      <protection locked="0"/>
    </xf>
    <xf numFmtId="43" fontId="24" fillId="0" borderId="1" xfId="38" applyFont="1" applyBorder="1" applyAlignment="1">
      <alignment horizontal="left" vertical="top"/>
    </xf>
    <xf numFmtId="0" fontId="24" fillId="0" borderId="6" xfId="54" applyFont="1" applyBorder="1" applyAlignment="1">
      <alignment horizontal="right"/>
    </xf>
    <xf numFmtId="0" fontId="24" fillId="0" borderId="1" xfId="54" applyFont="1" applyBorder="1" applyAlignment="1">
      <alignment horizontal="right"/>
    </xf>
    <xf numFmtId="0" fontId="28" fillId="0" borderId="1" xfId="54" applyFont="1" applyBorder="1" applyAlignment="1">
      <alignment horizontal="right"/>
    </xf>
    <xf numFmtId="43" fontId="24" fillId="0" borderId="6" xfId="38" applyFont="1" applyBorder="1" applyAlignment="1">
      <alignment horizontal="left" vertical="top"/>
    </xf>
    <xf numFmtId="0" fontId="24" fillId="6" borderId="2" xfId="54" applyFont="1" applyFill="1" applyBorder="1"/>
    <xf numFmtId="0" fontId="24" fillId="6" borderId="8" xfId="54" applyFont="1" applyFill="1" applyBorder="1"/>
    <xf numFmtId="0" fontId="29" fillId="0" borderId="2" xfId="54" applyFont="1" applyBorder="1"/>
    <xf numFmtId="0" fontId="29" fillId="0" borderId="8" xfId="54" applyFont="1" applyBorder="1"/>
    <xf numFmtId="0" fontId="24" fillId="7" borderId="9" xfId="54" applyFont="1" applyFill="1" applyBorder="1" applyAlignment="1">
      <alignment horizontal="center"/>
    </xf>
    <xf numFmtId="0" fontId="24" fillId="6" borderId="10" xfId="54" applyFont="1" applyFill="1" applyBorder="1"/>
    <xf numFmtId="0" fontId="29" fillId="0" borderId="10" xfId="54" applyFont="1" applyBorder="1"/>
    <xf numFmtId="2" fontId="23" fillId="0" borderId="1" xfId="54" applyNumberFormat="1" applyFont="1" applyBorder="1"/>
    <xf numFmtId="0" fontId="25" fillId="4" borderId="2" xfId="54" applyFont="1" applyFill="1" applyBorder="1"/>
    <xf numFmtId="0" fontId="25" fillId="4" borderId="1" xfId="54" applyFont="1" applyFill="1" applyBorder="1"/>
    <xf numFmtId="0" fontId="25" fillId="4" borderId="8" xfId="54" applyFont="1" applyFill="1" applyBorder="1"/>
    <xf numFmtId="0" fontId="25" fillId="4" borderId="10" xfId="54" applyFont="1" applyFill="1" applyBorder="1"/>
    <xf numFmtId="0" fontId="19" fillId="4" borderId="11" xfId="54" applyFont="1" applyFill="1" applyBorder="1"/>
    <xf numFmtId="0" fontId="19" fillId="4" borderId="12" xfId="54" applyFont="1" applyFill="1" applyBorder="1"/>
    <xf numFmtId="0" fontId="19" fillId="4" borderId="13" xfId="54" applyFont="1" applyFill="1" applyBorder="1"/>
    <xf numFmtId="0" fontId="19" fillId="4" borderId="14" xfId="54" applyFont="1" applyFill="1" applyBorder="1"/>
    <xf numFmtId="2" fontId="19" fillId="4" borderId="1" xfId="51" applyNumberFormat="1" applyFill="1" applyBorder="1" applyAlignment="1" applyProtection="1">
      <alignment horizontal="right"/>
      <protection locked="0"/>
    </xf>
    <xf numFmtId="1" fontId="29" fillId="0" borderId="1" xfId="54" applyNumberFormat="1" applyFont="1" applyBorder="1"/>
    <xf numFmtId="1" fontId="19" fillId="4" borderId="1" xfId="51" applyNumberFormat="1" applyFill="1" applyBorder="1" applyAlignment="1" applyProtection="1">
      <alignment horizontal="right"/>
      <protection locked="0"/>
    </xf>
    <xf numFmtId="2" fontId="24" fillId="0" borderId="1" xfId="54" applyNumberFormat="1" applyFont="1" applyBorder="1" applyAlignment="1">
      <alignment horizontal="left"/>
    </xf>
    <xf numFmtId="2" fontId="24" fillId="7" borderId="1" xfId="54" applyNumberFormat="1" applyFont="1" applyFill="1" applyBorder="1"/>
    <xf numFmtId="2" fontId="24" fillId="0" borderId="1" xfId="54" applyNumberFormat="1" applyFont="1" applyBorder="1" applyAlignment="1">
      <alignment horizontal="right"/>
    </xf>
    <xf numFmtId="2" fontId="24" fillId="0" borderId="1" xfId="38" applyNumberFormat="1" applyFont="1" applyBorder="1" applyAlignment="1">
      <alignment horizontal="left" vertical="top"/>
    </xf>
    <xf numFmtId="1" fontId="32" fillId="0" borderId="1" xfId="54" applyNumberFormat="1" applyFont="1" applyBorder="1"/>
    <xf numFmtId="1" fontId="19" fillId="0" borderId="0" xfId="54" applyNumberFormat="1" applyFont="1"/>
    <xf numFmtId="1" fontId="24" fillId="7" borderId="1" xfId="54" applyNumberFormat="1" applyFont="1" applyFill="1" applyBorder="1"/>
    <xf numFmtId="1" fontId="29" fillId="0" borderId="1" xfId="54" applyNumberFormat="1" applyFont="1" applyBorder="1" applyAlignment="1">
      <alignment horizontal="right"/>
    </xf>
    <xf numFmtId="1" fontId="19" fillId="0" borderId="1" xfId="38" applyNumberFormat="1" applyBorder="1" applyAlignment="1">
      <alignment horizontal="right" vertical="top"/>
    </xf>
    <xf numFmtId="0" fontId="19" fillId="0" borderId="0" xfId="54" applyFont="1" applyAlignment="1">
      <alignment horizontal="right"/>
    </xf>
    <xf numFmtId="14" fontId="19" fillId="0" borderId="0" xfId="54" applyNumberFormat="1" applyFont="1" applyAlignment="1">
      <alignment horizontal="left"/>
    </xf>
    <xf numFmtId="0" fontId="20" fillId="0" borderId="0" xfId="39"/>
    <xf numFmtId="0" fontId="19" fillId="0" borderId="1" xfId="54" applyFont="1" applyBorder="1" applyAlignment="1">
      <alignment horizontal="left"/>
    </xf>
    <xf numFmtId="2" fontId="19" fillId="0" borderId="1" xfId="38" applyNumberFormat="1" applyBorder="1" applyAlignment="1">
      <alignment horizontal="right" vertical="top"/>
    </xf>
    <xf numFmtId="2" fontId="34" fillId="0" borderId="25" xfId="54" applyNumberFormat="1" applyFont="1" applyBorder="1"/>
    <xf numFmtId="1" fontId="34" fillId="0" borderId="25" xfId="54" applyNumberFormat="1" applyFont="1" applyBorder="1"/>
    <xf numFmtId="196" fontId="34" fillId="0" borderId="25" xfId="54" applyNumberFormat="1" applyFont="1" applyBorder="1"/>
    <xf numFmtId="9" fontId="34" fillId="0" borderId="25" xfId="48" applyFont="1" applyBorder="1"/>
    <xf numFmtId="0" fontId="19" fillId="0" borderId="15" xfId="54" applyFont="1" applyBorder="1"/>
    <xf numFmtId="0" fontId="19" fillId="0" borderId="6" xfId="54" applyFont="1" applyBorder="1"/>
    <xf numFmtId="0" fontId="23" fillId="0" borderId="0" xfId="54" applyFont="1" applyAlignment="1">
      <alignment horizontal="right"/>
    </xf>
    <xf numFmtId="0" fontId="19" fillId="0" borderId="16" xfId="54" applyFont="1" applyBorder="1"/>
    <xf numFmtId="0" fontId="21" fillId="0" borderId="0" xfId="0" applyFont="1" applyAlignment="1">
      <alignment vertical="center"/>
    </xf>
    <xf numFmtId="0" fontId="35" fillId="7" borderId="26" xfId="54" applyFont="1" applyFill="1" applyBorder="1" applyAlignment="1">
      <alignment wrapText="1"/>
    </xf>
    <xf numFmtId="0" fontId="35" fillId="7" borderId="27" xfId="54" applyFont="1" applyFill="1" applyBorder="1" applyAlignment="1">
      <alignment wrapText="1"/>
    </xf>
    <xf numFmtId="1" fontId="34" fillId="0" borderId="28" xfId="54" applyNumberFormat="1" applyFont="1" applyBorder="1"/>
    <xf numFmtId="0" fontId="36" fillId="0" borderId="29" xfId="38" applyNumberFormat="1" applyFont="1" applyBorder="1" applyAlignment="1">
      <alignment horizontal="right" vertical="top"/>
    </xf>
    <xf numFmtId="2" fontId="36" fillId="0" borderId="29" xfId="38" applyNumberFormat="1" applyFont="1" applyBorder="1" applyAlignment="1">
      <alignment horizontal="right" vertical="top"/>
    </xf>
    <xf numFmtId="196" fontId="36" fillId="0" borderId="29" xfId="38" applyNumberFormat="1" applyFont="1" applyBorder="1" applyAlignment="1">
      <alignment horizontal="right" vertical="top"/>
    </xf>
    <xf numFmtId="9" fontId="36" fillId="0" borderId="29" xfId="48" applyFont="1" applyBorder="1" applyAlignment="1">
      <alignment horizontal="right" vertical="top"/>
    </xf>
    <xf numFmtId="0" fontId="36" fillId="0" borderId="17" xfId="54" applyFont="1" applyBorder="1" applyAlignment="1">
      <alignment horizontal="right"/>
    </xf>
    <xf numFmtId="0" fontId="37" fillId="0" borderId="5" xfId="39" applyFont="1" applyBorder="1"/>
    <xf numFmtId="0" fontId="36" fillId="0" borderId="18" xfId="54" applyFont="1" applyBorder="1" applyAlignment="1">
      <alignment horizontal="right"/>
    </xf>
    <xf numFmtId="14" fontId="36" fillId="0" borderId="19" xfId="54" applyNumberFormat="1" applyFont="1" applyBorder="1" applyAlignment="1">
      <alignment horizontal="left"/>
    </xf>
    <xf numFmtId="0" fontId="35" fillId="0" borderId="26" xfId="54" applyFont="1" applyBorder="1" applyAlignment="1">
      <alignment horizontal="left" wrapText="1"/>
    </xf>
    <xf numFmtId="0" fontId="35" fillId="7" borderId="30" xfId="54" applyFont="1" applyFill="1" applyBorder="1" applyAlignment="1">
      <alignment wrapText="1"/>
    </xf>
    <xf numFmtId="43" fontId="36" fillId="0" borderId="28" xfId="38" applyFont="1" applyBorder="1" applyAlignment="1">
      <alignment horizontal="left" vertical="top"/>
    </xf>
    <xf numFmtId="0" fontId="36" fillId="0" borderId="17" xfId="54" applyFont="1" applyBorder="1"/>
    <xf numFmtId="0" fontId="36" fillId="0" borderId="0" xfId="54" applyFont="1"/>
    <xf numFmtId="0" fontId="36" fillId="0" borderId="0" xfId="54" applyFont="1" applyAlignment="1">
      <alignment horizontal="right"/>
    </xf>
    <xf numFmtId="0" fontId="36" fillId="0" borderId="18" xfId="54" applyFont="1" applyBorder="1"/>
    <xf numFmtId="0" fontId="36" fillId="0" borderId="20" xfId="54" applyFont="1" applyBorder="1"/>
    <xf numFmtId="0" fontId="36" fillId="0" borderId="20" xfId="54" applyFont="1" applyBorder="1" applyAlignment="1">
      <alignment horizontal="right"/>
    </xf>
    <xf numFmtId="195" fontId="19" fillId="0" borderId="1" xfId="38" applyNumberFormat="1" applyBorder="1" applyAlignment="1">
      <alignment horizontal="right" vertical="top"/>
    </xf>
    <xf numFmtId="0" fontId="24" fillId="0" borderId="0" xfId="54" applyFont="1" applyAlignment="1">
      <alignment horizontal="right"/>
    </xf>
    <xf numFmtId="0" fontId="20" fillId="0" borderId="5" xfId="39" applyBorder="1"/>
    <xf numFmtId="2" fontId="34" fillId="0" borderId="31" xfId="54" applyNumberFormat="1" applyFont="1" applyBorder="1"/>
    <xf numFmtId="0" fontId="36" fillId="0" borderId="32" xfId="38" applyNumberFormat="1" applyFont="1" applyBorder="1" applyAlignment="1">
      <alignment horizontal="right" vertical="top"/>
    </xf>
    <xf numFmtId="2" fontId="34" fillId="0" borderId="17" xfId="54" applyNumberFormat="1" applyFont="1" applyBorder="1"/>
    <xf numFmtId="2" fontId="36" fillId="0" borderId="5" xfId="38" applyNumberFormat="1" applyFont="1" applyBorder="1" applyAlignment="1">
      <alignment horizontal="right" vertical="top"/>
    </xf>
    <xf numFmtId="0" fontId="36" fillId="0" borderId="5" xfId="38" applyNumberFormat="1" applyFont="1" applyBorder="1" applyAlignment="1">
      <alignment horizontal="right" vertical="top"/>
    </xf>
    <xf numFmtId="196" fontId="34" fillId="0" borderId="17" xfId="54" applyNumberFormat="1" applyFont="1" applyBorder="1"/>
    <xf numFmtId="196" fontId="36" fillId="0" borderId="5" xfId="38" applyNumberFormat="1" applyFont="1" applyBorder="1" applyAlignment="1">
      <alignment horizontal="right" vertical="top"/>
    </xf>
    <xf numFmtId="9" fontId="34" fillId="0" borderId="33" xfId="48" applyFont="1" applyBorder="1"/>
    <xf numFmtId="9" fontId="36" fillId="0" borderId="34" xfId="48" applyFont="1" applyBorder="1" applyAlignment="1">
      <alignment horizontal="right" vertical="top"/>
    </xf>
    <xf numFmtId="0" fontId="38" fillId="0" borderId="0" xfId="54" applyFont="1" applyAlignment="1">
      <alignment horizontal="left"/>
    </xf>
    <xf numFmtId="0" fontId="0" fillId="8" borderId="0" xfId="0" applyFill="1"/>
    <xf numFmtId="0" fontId="39" fillId="0" borderId="0" xfId="0" applyFont="1" applyAlignment="1">
      <alignment horizontal="left" wrapText="1" indent="1"/>
    </xf>
    <xf numFmtId="0" fontId="24" fillId="0" borderId="0" xfId="0" applyFont="1"/>
    <xf numFmtId="0" fontId="0" fillId="0" borderId="0" xfId="0" applyAlignment="1">
      <alignment wrapText="1"/>
    </xf>
    <xf numFmtId="0" fontId="0" fillId="8" borderId="21" xfId="0" applyFill="1" applyBorder="1"/>
    <xf numFmtId="1" fontId="40" fillId="4" borderId="7" xfId="0" applyNumberFormat="1" applyFont="1" applyFill="1" applyBorder="1" applyAlignment="1" applyProtection="1">
      <alignment horizontal="center" vertical="top"/>
      <protection locked="0"/>
    </xf>
    <xf numFmtId="0" fontId="0" fillId="8" borderId="4" xfId="0" applyFill="1" applyBorder="1"/>
    <xf numFmtId="0" fontId="0" fillId="9" borderId="0" xfId="0" applyFill="1" applyAlignment="1">
      <alignment horizontal="left"/>
    </xf>
    <xf numFmtId="0" fontId="0" fillId="0" borderId="0" xfId="0" applyAlignment="1">
      <alignment horizontal="left" wrapText="1"/>
    </xf>
    <xf numFmtId="0" fontId="25" fillId="9" borderId="1" xfId="0" applyFont="1" applyFill="1" applyBorder="1" applyAlignment="1">
      <alignment horizontal="center" wrapText="1"/>
    </xf>
    <xf numFmtId="0" fontId="0" fillId="6" borderId="35" xfId="0" applyFill="1" applyBorder="1" applyAlignment="1">
      <alignment horizontal="center"/>
    </xf>
    <xf numFmtId="0" fontId="0" fillId="0" borderId="0" xfId="0" applyAlignment="1">
      <alignment horizontal="center" vertical="center"/>
    </xf>
    <xf numFmtId="0" fontId="0" fillId="0" borderId="0" xfId="0" applyAlignment="1">
      <alignment vertical="top"/>
    </xf>
    <xf numFmtId="0" fontId="20" fillId="0" borderId="0" xfId="39" applyAlignment="1">
      <alignment vertical="top"/>
    </xf>
    <xf numFmtId="0" fontId="0" fillId="0" borderId="0" xfId="0" applyAlignment="1">
      <alignment vertical="top" wrapText="1"/>
    </xf>
    <xf numFmtId="0" fontId="0" fillId="8" borderId="0" xfId="0" applyFill="1" applyAlignment="1">
      <alignment vertical="top"/>
    </xf>
    <xf numFmtId="0" fontId="42" fillId="0" borderId="0" xfId="54" applyFont="1"/>
    <xf numFmtId="0" fontId="22" fillId="0" borderId="1" xfId="54" applyFont="1" applyBorder="1"/>
    <xf numFmtId="0" fontId="22" fillId="0" borderId="6" xfId="54" applyFont="1" applyBorder="1"/>
    <xf numFmtId="0" fontId="22" fillId="0" borderId="0" xfId="54" applyFont="1"/>
    <xf numFmtId="0" fontId="43" fillId="0" borderId="6" xfId="54" applyFont="1" applyBorder="1" applyAlignment="1">
      <alignment horizontal="center"/>
    </xf>
    <xf numFmtId="0" fontId="22" fillId="10" borderId="2" xfId="54" applyFont="1" applyFill="1" applyBorder="1" applyAlignment="1">
      <alignment vertical="center" textRotation="90"/>
    </xf>
    <xf numFmtId="0" fontId="22" fillId="10" borderId="1" xfId="54" applyFont="1" applyFill="1" applyBorder="1" applyAlignment="1">
      <alignment vertical="center" textRotation="90"/>
    </xf>
    <xf numFmtId="0" fontId="22" fillId="10" borderId="8" xfId="54" applyFont="1" applyFill="1" applyBorder="1" applyAlignment="1">
      <alignment vertical="center"/>
    </xf>
    <xf numFmtId="0" fontId="22" fillId="11" borderId="2" xfId="54" applyFont="1" applyFill="1" applyBorder="1" applyAlignment="1">
      <alignment vertical="center" textRotation="90"/>
    </xf>
    <xf numFmtId="0" fontId="22" fillId="11" borderId="1" xfId="54" applyFont="1" applyFill="1" applyBorder="1" applyAlignment="1">
      <alignment vertical="center" textRotation="90"/>
    </xf>
    <xf numFmtId="0" fontId="22" fillId="11" borderId="8" xfId="54" applyFont="1" applyFill="1" applyBorder="1" applyAlignment="1">
      <alignment vertical="center"/>
    </xf>
    <xf numFmtId="0" fontId="22" fillId="0" borderId="0" xfId="54" applyFont="1" applyAlignment="1">
      <alignment vertical="center" textRotation="90"/>
    </xf>
    <xf numFmtId="0" fontId="22" fillId="0" borderId="0" xfId="54" applyFont="1" applyAlignment="1">
      <alignment vertical="center"/>
    </xf>
    <xf numFmtId="0" fontId="44" fillId="0" borderId="1" xfId="54" applyFont="1" applyBorder="1" applyAlignment="1">
      <alignment horizontal="right"/>
    </xf>
    <xf numFmtId="0" fontId="44" fillId="0" borderId="6" xfId="54" applyFont="1" applyBorder="1"/>
    <xf numFmtId="0" fontId="44" fillId="0" borderId="2" xfId="54" applyFont="1" applyBorder="1"/>
    <xf numFmtId="0" fontId="44" fillId="0" borderId="1" xfId="54" applyFont="1" applyBorder="1"/>
    <xf numFmtId="0" fontId="44" fillId="0" borderId="8" xfId="54" applyFont="1" applyBorder="1"/>
    <xf numFmtId="0" fontId="45" fillId="0" borderId="1" xfId="54" applyFont="1" applyBorder="1"/>
    <xf numFmtId="0" fontId="46" fillId="4" borderId="6" xfId="54" applyFont="1" applyFill="1" applyBorder="1" applyProtection="1">
      <protection locked="0"/>
    </xf>
    <xf numFmtId="0" fontId="46" fillId="4" borderId="2" xfId="54" applyFont="1" applyFill="1" applyBorder="1" applyProtection="1">
      <protection locked="0"/>
    </xf>
    <xf numFmtId="0" fontId="46" fillId="4" borderId="1" xfId="54" applyFont="1" applyFill="1" applyBorder="1" applyProtection="1">
      <protection locked="0"/>
    </xf>
    <xf numFmtId="0" fontId="46" fillId="4" borderId="8" xfId="54" applyFont="1" applyFill="1" applyBorder="1" applyProtection="1">
      <protection locked="0"/>
    </xf>
    <xf numFmtId="0" fontId="43" fillId="0" borderId="0" xfId="54" applyFont="1"/>
    <xf numFmtId="0" fontId="43" fillId="5" borderId="0" xfId="54" applyFont="1" applyFill="1"/>
    <xf numFmtId="0" fontId="22" fillId="5" borderId="0" xfId="54" applyFont="1" applyFill="1"/>
    <xf numFmtId="0" fontId="47" fillId="0" borderId="0" xfId="0" applyFont="1"/>
    <xf numFmtId="0" fontId="43" fillId="0" borderId="1" xfId="54" applyFont="1" applyBorder="1"/>
    <xf numFmtId="0" fontId="43" fillId="0" borderId="0" xfId="54" applyFont="1" applyAlignment="1">
      <alignment textRotation="90"/>
    </xf>
    <xf numFmtId="0" fontId="43" fillId="0" borderId="6" xfId="54" applyFont="1" applyBorder="1" applyAlignment="1">
      <alignment horizontal="right" textRotation="90"/>
    </xf>
    <xf numFmtId="1" fontId="44" fillId="0" borderId="2" xfId="54" applyNumberFormat="1" applyFont="1" applyBorder="1"/>
    <xf numFmtId="1" fontId="44" fillId="0" borderId="1" xfId="54" applyNumberFormat="1" applyFont="1" applyBorder="1"/>
    <xf numFmtId="1" fontId="44" fillId="0" borderId="6" xfId="54" applyNumberFormat="1" applyFont="1" applyBorder="1"/>
    <xf numFmtId="1" fontId="46" fillId="4" borderId="1" xfId="54" applyNumberFormat="1" applyFont="1" applyFill="1" applyBorder="1" applyProtection="1">
      <protection locked="0"/>
    </xf>
    <xf numFmtId="193" fontId="22" fillId="0" borderId="0" xfId="54" applyNumberFormat="1" applyFont="1"/>
    <xf numFmtId="1" fontId="46" fillId="4" borderId="2" xfId="54" applyNumberFormat="1" applyFont="1" applyFill="1" applyBorder="1" applyProtection="1">
      <protection locked="0"/>
    </xf>
    <xf numFmtId="2" fontId="22" fillId="0" borderId="0" xfId="54" applyNumberFormat="1" applyFont="1"/>
    <xf numFmtId="0" fontId="43" fillId="0" borderId="6" xfId="54" applyFont="1" applyBorder="1" applyAlignment="1">
      <alignment horizontal="center" textRotation="90"/>
    </xf>
    <xf numFmtId="1" fontId="44" fillId="0" borderId="1" xfId="54" applyNumberFormat="1" applyFont="1" applyBorder="1" applyAlignment="1">
      <alignment horizontal="right"/>
    </xf>
    <xf numFmtId="3" fontId="22" fillId="0" borderId="0" xfId="54" applyNumberFormat="1" applyFont="1"/>
    <xf numFmtId="194" fontId="22" fillId="0" borderId="0" xfId="54" applyNumberFormat="1" applyFont="1"/>
    <xf numFmtId="1" fontId="46" fillId="4" borderId="6" xfId="54" applyNumberFormat="1" applyFont="1" applyFill="1" applyBorder="1" applyProtection="1">
      <protection locked="0"/>
    </xf>
    <xf numFmtId="1" fontId="45" fillId="0" borderId="1" xfId="54" applyNumberFormat="1" applyFont="1" applyBorder="1"/>
    <xf numFmtId="4" fontId="22" fillId="0" borderId="0" xfId="54" applyNumberFormat="1" applyFont="1"/>
    <xf numFmtId="0" fontId="43" fillId="0" borderId="1" xfId="54" applyFont="1" applyBorder="1" applyAlignment="1">
      <alignment textRotation="90"/>
    </xf>
    <xf numFmtId="0" fontId="42" fillId="0" borderId="1" xfId="54" applyFont="1" applyBorder="1" applyAlignment="1">
      <alignment horizontal="left"/>
    </xf>
    <xf numFmtId="0" fontId="42" fillId="7" borderId="1" xfId="54" applyFont="1" applyFill="1" applyBorder="1"/>
    <xf numFmtId="0" fontId="42" fillId="0" borderId="1" xfId="54" applyFont="1" applyBorder="1" applyAlignment="1">
      <alignment horizontal="right"/>
    </xf>
    <xf numFmtId="1" fontId="48" fillId="0" borderId="1" xfId="54" applyNumberFormat="1" applyFont="1" applyBorder="1"/>
    <xf numFmtId="43" fontId="42" fillId="0" borderId="1" xfId="38" applyFont="1" applyBorder="1" applyAlignment="1">
      <alignment horizontal="left" vertical="top"/>
    </xf>
    <xf numFmtId="1" fontId="47" fillId="4" borderId="1" xfId="51" applyNumberFormat="1" applyFont="1" applyFill="1" applyBorder="1" applyAlignment="1" applyProtection="1">
      <alignment horizontal="right"/>
      <protection locked="0"/>
    </xf>
    <xf numFmtId="0" fontId="42" fillId="12" borderId="0" xfId="54" applyFont="1" applyFill="1"/>
    <xf numFmtId="0" fontId="47" fillId="12" borderId="0" xfId="54" applyFont="1" applyFill="1"/>
    <xf numFmtId="0" fontId="47" fillId="0" borderId="0" xfId="54" applyFont="1"/>
    <xf numFmtId="3" fontId="47" fillId="0" borderId="0" xfId="54" applyNumberFormat="1" applyFont="1"/>
    <xf numFmtId="3" fontId="47" fillId="0" borderId="1" xfId="54" applyNumberFormat="1" applyFont="1" applyBorder="1"/>
    <xf numFmtId="2" fontId="47" fillId="0" borderId="0" xfId="54" applyNumberFormat="1" applyFont="1"/>
    <xf numFmtId="3" fontId="42" fillId="0" borderId="1" xfId="54" applyNumberFormat="1" applyFont="1" applyBorder="1"/>
    <xf numFmtId="0" fontId="47" fillId="0" borderId="1" xfId="54" applyFont="1" applyBorder="1" applyAlignment="1">
      <alignment horizontal="center"/>
    </xf>
    <xf numFmtId="0" fontId="47" fillId="10" borderId="2" xfId="54" applyFont="1" applyFill="1" applyBorder="1" applyAlignment="1">
      <alignment horizontal="center" vertical="center" textRotation="90"/>
    </xf>
    <xf numFmtId="0" fontId="47" fillId="11" borderId="1" xfId="54" applyFont="1" applyFill="1" applyBorder="1" applyAlignment="1">
      <alignment horizontal="center" vertical="center" textRotation="90"/>
    </xf>
    <xf numFmtId="0" fontId="42" fillId="0" borderId="1" xfId="54" applyFont="1" applyBorder="1" applyAlignment="1">
      <alignment horizontal="center" wrapText="1"/>
    </xf>
    <xf numFmtId="0" fontId="42" fillId="0" borderId="0" xfId="54" applyFont="1" applyAlignment="1">
      <alignment horizontal="center" textRotation="90"/>
    </xf>
    <xf numFmtId="0" fontId="47" fillId="0" borderId="0" xfId="54" applyFont="1" applyAlignment="1">
      <alignment horizontal="center"/>
    </xf>
    <xf numFmtId="0" fontId="48" fillId="0" borderId="1" xfId="54" applyFont="1" applyBorder="1" applyAlignment="1">
      <alignment horizontal="right"/>
    </xf>
    <xf numFmtId="1" fontId="48" fillId="0" borderId="2" xfId="54" applyNumberFormat="1" applyFont="1" applyBorder="1"/>
    <xf numFmtId="1" fontId="48" fillId="0" borderId="6" xfId="54" applyNumberFormat="1" applyFont="1" applyBorder="1"/>
    <xf numFmtId="1" fontId="48" fillId="0" borderId="1" xfId="54" applyNumberFormat="1" applyFont="1" applyBorder="1" applyAlignment="1">
      <alignment horizontal="right"/>
    </xf>
    <xf numFmtId="194" fontId="47" fillId="0" borderId="0" xfId="54" applyNumberFormat="1" applyFont="1"/>
    <xf numFmtId="0" fontId="49" fillId="0" borderId="1" xfId="54" applyFont="1" applyBorder="1"/>
    <xf numFmtId="1" fontId="50" fillId="4" borderId="2" xfId="54" applyNumberFormat="1" applyFont="1" applyFill="1" applyBorder="1" applyProtection="1">
      <protection locked="0"/>
    </xf>
    <xf numFmtId="1" fontId="50" fillId="4" borderId="1" xfId="54" applyNumberFormat="1" applyFont="1" applyFill="1" applyBorder="1" applyProtection="1">
      <protection locked="0"/>
    </xf>
    <xf numFmtId="1" fontId="49" fillId="0" borderId="1" xfId="54" applyNumberFormat="1" applyFont="1" applyBorder="1"/>
    <xf numFmtId="0" fontId="47" fillId="11" borderId="2" xfId="54" applyFont="1" applyFill="1" applyBorder="1" applyAlignment="1">
      <alignment horizontal="center" vertical="center" textRotation="90"/>
    </xf>
    <xf numFmtId="2" fontId="47" fillId="0" borderId="1" xfId="54" applyNumberFormat="1" applyFont="1" applyBorder="1" applyAlignment="1">
      <alignment horizontal="right"/>
    </xf>
    <xf numFmtId="0" fontId="42" fillId="0" borderId="1" xfId="54" applyFont="1" applyBorder="1" applyAlignment="1">
      <alignment horizontal="center"/>
    </xf>
    <xf numFmtId="0" fontId="48" fillId="0" borderId="1" xfId="54" applyFont="1" applyBorder="1" applyAlignment="1">
      <alignment horizontal="center"/>
    </xf>
    <xf numFmtId="1" fontId="48" fillId="0" borderId="2" xfId="54" applyNumberFormat="1" applyFont="1" applyBorder="1" applyAlignment="1">
      <alignment horizontal="right"/>
    </xf>
    <xf numFmtId="1" fontId="48" fillId="0" borderId="6" xfId="54" applyNumberFormat="1" applyFont="1" applyBorder="1" applyAlignment="1">
      <alignment horizontal="right"/>
    </xf>
    <xf numFmtId="1" fontId="48" fillId="0" borderId="1" xfId="54" applyNumberFormat="1" applyFont="1" applyBorder="1" applyAlignment="1">
      <alignment horizontal="center"/>
    </xf>
    <xf numFmtId="194" fontId="47" fillId="0" borderId="0" xfId="54" applyNumberFormat="1" applyFont="1" applyAlignment="1">
      <alignment horizontal="center"/>
    </xf>
    <xf numFmtId="0" fontId="49" fillId="0" borderId="1" xfId="54" applyFont="1" applyBorder="1" applyAlignment="1">
      <alignment horizontal="center"/>
    </xf>
    <xf numFmtId="1" fontId="47" fillId="0" borderId="1" xfId="54" applyNumberFormat="1" applyFont="1" applyBorder="1" applyAlignment="1">
      <alignment horizontal="right"/>
    </xf>
    <xf numFmtId="1" fontId="49" fillId="0" borderId="1" xfId="54" applyNumberFormat="1" applyFont="1" applyBorder="1" applyAlignment="1">
      <alignment horizontal="center"/>
    </xf>
    <xf numFmtId="0" fontId="42" fillId="12" borderId="0" xfId="54" applyFont="1" applyFill="1" applyAlignment="1">
      <alignment horizontal="center"/>
    </xf>
    <xf numFmtId="0" fontId="47" fillId="12" borderId="0" xfId="54" applyFont="1" applyFill="1" applyAlignment="1">
      <alignment horizontal="center"/>
    </xf>
    <xf numFmtId="0" fontId="47" fillId="0" borderId="0" xfId="54" applyFont="1" applyAlignment="1">
      <alignment horizontal="right"/>
    </xf>
    <xf numFmtId="0" fontId="47" fillId="0" borderId="0" xfId="54" applyFont="1" applyAlignment="1">
      <alignment horizontal="left"/>
    </xf>
    <xf numFmtId="1" fontId="48" fillId="0" borderId="2" xfId="54" applyNumberFormat="1" applyFont="1" applyBorder="1" applyAlignment="1">
      <alignment horizontal="center"/>
    </xf>
    <xf numFmtId="1" fontId="47" fillId="0" borderId="1" xfId="54" applyNumberFormat="1" applyFont="1" applyBorder="1" applyAlignment="1">
      <alignment horizontal="center"/>
    </xf>
    <xf numFmtId="1" fontId="47" fillId="0" borderId="1" xfId="54" applyNumberFormat="1" applyFont="1" applyBorder="1"/>
    <xf numFmtId="0" fontId="51" fillId="13" borderId="0" xfId="54" applyFont="1" applyFill="1"/>
    <xf numFmtId="0" fontId="52" fillId="13" borderId="0" xfId="54" applyFont="1" applyFill="1"/>
    <xf numFmtId="0" fontId="53" fillId="0" borderId="0" xfId="54" applyFont="1"/>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top" wrapText="1"/>
    </xf>
    <xf numFmtId="0" fontId="0" fillId="0" borderId="0" xfId="0" applyAlignment="1">
      <alignment horizontal="left" vertical="top"/>
    </xf>
    <xf numFmtId="0" fontId="41" fillId="0" borderId="0" xfId="0" applyFont="1" applyAlignment="1">
      <alignment horizontal="left" wrapText="1"/>
    </xf>
    <xf numFmtId="0" fontId="39" fillId="0" borderId="0" xfId="0" applyFont="1" applyAlignment="1">
      <alignment horizontal="left" wrapText="1"/>
    </xf>
    <xf numFmtId="0" fontId="24" fillId="7" borderId="22" xfId="54" applyFont="1" applyFill="1" applyBorder="1" applyAlignment="1">
      <alignment horizontal="center"/>
    </xf>
    <xf numFmtId="0" fontId="24" fillId="7" borderId="23" xfId="54" applyFont="1" applyFill="1" applyBorder="1" applyAlignment="1">
      <alignment horizontal="center"/>
    </xf>
    <xf numFmtId="0" fontId="24" fillId="7" borderId="24" xfId="54" applyFont="1" applyFill="1" applyBorder="1" applyAlignment="1">
      <alignment horizontal="center"/>
    </xf>
    <xf numFmtId="0" fontId="22" fillId="0" borderId="0" xfId="54" applyFont="1" applyAlignment="1">
      <alignment horizontal="center"/>
    </xf>
    <xf numFmtId="0" fontId="22" fillId="10" borderId="2" xfId="54" applyFont="1" applyFill="1" applyBorder="1" applyAlignment="1">
      <alignment horizontal="center"/>
    </xf>
    <xf numFmtId="0" fontId="22" fillId="10" borderId="1" xfId="54" applyFont="1" applyFill="1" applyBorder="1" applyAlignment="1">
      <alignment horizontal="center"/>
    </xf>
    <xf numFmtId="0" fontId="22" fillId="10" borderId="8" xfId="54" applyFont="1" applyFill="1" applyBorder="1" applyAlignment="1">
      <alignment horizontal="center"/>
    </xf>
    <xf numFmtId="0" fontId="22" fillId="11" borderId="2" xfId="54" applyFont="1" applyFill="1" applyBorder="1" applyAlignment="1">
      <alignment horizontal="center"/>
    </xf>
    <xf numFmtId="0" fontId="22" fillId="11" borderId="1" xfId="54" applyFont="1" applyFill="1" applyBorder="1" applyAlignment="1">
      <alignment horizontal="center"/>
    </xf>
    <xf numFmtId="0" fontId="22" fillId="11" borderId="8" xfId="54" applyFont="1" applyFill="1" applyBorder="1" applyAlignment="1">
      <alignment horizontal="center"/>
    </xf>
  </cellXfs>
  <cellStyles count="56">
    <cellStyle name="0mitP" xfId="1" xr:uid="{00000000-0005-0000-0000-000000000000}"/>
    <cellStyle name="0ohneP" xfId="2" xr:uid="{00000000-0005-0000-0000-000001000000}"/>
    <cellStyle name="10mitP" xfId="3" xr:uid="{00000000-0005-0000-0000-000002000000}"/>
    <cellStyle name="12mitP" xfId="4" xr:uid="{00000000-0005-0000-0000-000003000000}"/>
    <cellStyle name="12ohneP" xfId="5" xr:uid="{00000000-0005-0000-0000-000004000000}"/>
    <cellStyle name="13mitP" xfId="6" xr:uid="{00000000-0005-0000-0000-000005000000}"/>
    <cellStyle name="1mitP" xfId="7" xr:uid="{00000000-0005-0000-0000-000006000000}"/>
    <cellStyle name="1ohneP" xfId="8" xr:uid="{00000000-0005-0000-0000-000007000000}"/>
    <cellStyle name="2mitP" xfId="9" xr:uid="{00000000-0005-0000-0000-000008000000}"/>
    <cellStyle name="2ohneP" xfId="10" xr:uid="{00000000-0005-0000-0000-000009000000}"/>
    <cellStyle name="2x indented GHG Textfiels" xfId="11" xr:uid="{00000000-0005-0000-0000-00000A000000}"/>
    <cellStyle name="3mitP" xfId="12" xr:uid="{00000000-0005-0000-0000-00000B000000}"/>
    <cellStyle name="3ohneP" xfId="13" xr:uid="{00000000-0005-0000-0000-00000C000000}"/>
    <cellStyle name="4mitP" xfId="14" xr:uid="{00000000-0005-0000-0000-00000D000000}"/>
    <cellStyle name="4ohneP" xfId="15" xr:uid="{00000000-0005-0000-0000-00000E000000}"/>
    <cellStyle name="5x indented GHG Textfiels" xfId="16" xr:uid="{00000000-0005-0000-0000-00000F000000}"/>
    <cellStyle name="6mitP" xfId="17" xr:uid="{00000000-0005-0000-0000-000010000000}"/>
    <cellStyle name="6ohneP" xfId="18" xr:uid="{00000000-0005-0000-0000-000011000000}"/>
    <cellStyle name="7mitP" xfId="19" xr:uid="{00000000-0005-0000-0000-000012000000}"/>
    <cellStyle name="9mitP" xfId="20" xr:uid="{00000000-0005-0000-0000-000013000000}"/>
    <cellStyle name="9ohneP" xfId="21" xr:uid="{00000000-0005-0000-0000-000014000000}"/>
    <cellStyle name="A4 Auto Format" xfId="22" xr:uid="{00000000-0005-0000-0000-000015000000}"/>
    <cellStyle name="A4 Gg" xfId="23" xr:uid="{00000000-0005-0000-0000-000016000000}"/>
    <cellStyle name="A4 kg" xfId="24" xr:uid="{00000000-0005-0000-0000-000017000000}"/>
    <cellStyle name="A4 kt" xfId="25" xr:uid="{00000000-0005-0000-0000-000018000000}"/>
    <cellStyle name="A4 No Format" xfId="26" xr:uid="{00000000-0005-0000-0000-000019000000}"/>
    <cellStyle name="A4 Normal" xfId="27" xr:uid="{00000000-0005-0000-0000-00001A000000}"/>
    <cellStyle name="A4 Stck" xfId="28" xr:uid="{00000000-0005-0000-0000-00001B000000}"/>
    <cellStyle name="A4 Stk" xfId="29" xr:uid="{00000000-0005-0000-0000-00001C000000}"/>
    <cellStyle name="A4 T.Stk" xfId="30" xr:uid="{00000000-0005-0000-0000-00001D000000}"/>
    <cellStyle name="A4 TJ" xfId="31" xr:uid="{00000000-0005-0000-0000-00001E000000}"/>
    <cellStyle name="A4 TStk" xfId="32" xr:uid="{00000000-0005-0000-0000-00001F000000}"/>
    <cellStyle name="A4 Year" xfId="33" xr:uid="{00000000-0005-0000-0000-000020000000}"/>
    <cellStyle name="Arial 7" xfId="34" xr:uid="{00000000-0005-0000-0000-000021000000}"/>
    <cellStyle name="Bold GHG Numbers (0.00)" xfId="35" xr:uid="{00000000-0005-0000-0000-000022000000}"/>
    <cellStyle name="Euro" xfId="36" xr:uid="{00000000-0005-0000-0000-000023000000}"/>
    <cellStyle name="Headline" xfId="37" xr:uid="{00000000-0005-0000-0000-000024000000}"/>
    <cellStyle name="Komma 2" xfId="38" xr:uid="{00000000-0005-0000-0000-000025000000}"/>
    <cellStyle name="Link" xfId="39" builtinId="8"/>
    <cellStyle name="mitP" xfId="40" xr:uid="{00000000-0005-0000-0000-000027000000}"/>
    <cellStyle name="Normal GHG Numbers (0.00)" xfId="41" xr:uid="{00000000-0005-0000-0000-000028000000}"/>
    <cellStyle name="Normal GHG Textfiels Bold" xfId="42" xr:uid="{00000000-0005-0000-0000-000029000000}"/>
    <cellStyle name="Normal GHG whole table" xfId="43" xr:uid="{00000000-0005-0000-0000-00002A000000}"/>
    <cellStyle name="Normal GHG-Shade" xfId="44" xr:uid="{00000000-0005-0000-0000-00002B000000}"/>
    <cellStyle name="Normal_HELP" xfId="45" xr:uid="{00000000-0005-0000-0000-00002C000000}"/>
    <cellStyle name="ohneP" xfId="46" xr:uid="{00000000-0005-0000-0000-00002D000000}"/>
    <cellStyle name="Pattern" xfId="47" xr:uid="{00000000-0005-0000-0000-00002E000000}"/>
    <cellStyle name="Prozent" xfId="48" builtinId="5"/>
    <cellStyle name="Prozent 2" xfId="49" xr:uid="{00000000-0005-0000-0000-000030000000}"/>
    <cellStyle name="Standard" xfId="0" builtinId="0"/>
    <cellStyle name="Standard 2" xfId="50" xr:uid="{00000000-0005-0000-0000-000032000000}"/>
    <cellStyle name="Standard 2 2" xfId="51" xr:uid="{00000000-0005-0000-0000-000033000000}"/>
    <cellStyle name="Standard 3" xfId="52" xr:uid="{00000000-0005-0000-0000-000034000000}"/>
    <cellStyle name="Standard 4" xfId="53" xr:uid="{00000000-0005-0000-0000-000035000000}"/>
    <cellStyle name="Standard 5" xfId="54" xr:uid="{00000000-0005-0000-0000-000036000000}"/>
    <cellStyle name="Обычный_2++" xfId="55" xr:uid="{00000000-0005-0000-0000-00003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36.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37.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41.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4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49.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Häufigkeitsverteilung Weg zur Arbeit (Gesamt)</a:t>
            </a:r>
          </a:p>
        </c:rich>
      </c:tx>
      <c:overlay val="0"/>
    </c:title>
    <c:autoTitleDeleted val="0"/>
    <c:plotArea>
      <c:layout/>
      <c:barChart>
        <c:barDir val="col"/>
        <c:grouping val="clustered"/>
        <c:varyColors val="0"/>
        <c:ser>
          <c:idx val="0"/>
          <c:order val="0"/>
          <c:tx>
            <c:v>Anzahl Mitarbeitende</c:v>
          </c:tx>
          <c:invertIfNegative val="0"/>
          <c:cat>
            <c:strRef>
              <c:f>'Ergänzende Auswertungen'!$K$25:$P$25</c:f>
              <c:strCache>
                <c:ptCount val="6"/>
                <c:pt idx="0">
                  <c:v>≤ 10 km</c:v>
                </c:pt>
                <c:pt idx="1">
                  <c:v>&gt; 10 km - ≤ 20 km</c:v>
                </c:pt>
                <c:pt idx="2">
                  <c:v>&gt; 20 km - ≤ 30 km</c:v>
                </c:pt>
                <c:pt idx="3">
                  <c:v>&gt; 30 km - ≤ 40 km </c:v>
                </c:pt>
                <c:pt idx="4">
                  <c:v>&gt; 40 km - ≤ 50 km</c:v>
                </c:pt>
                <c:pt idx="5">
                  <c:v>&gt; 50 km</c:v>
                </c:pt>
              </c:strCache>
            </c:strRef>
          </c:cat>
          <c:val>
            <c:numRef>
              <c:f>'Ergänzende Auswertungen'!$K$26:$P$26</c:f>
              <c:numCache>
                <c:formatCode>0</c:formatCode>
                <c:ptCount val="6"/>
                <c:pt idx="0">
                  <c:v>179</c:v>
                </c:pt>
                <c:pt idx="1">
                  <c:v>110</c:v>
                </c:pt>
                <c:pt idx="2">
                  <c:v>55</c:v>
                </c:pt>
                <c:pt idx="3">
                  <c:v>21</c:v>
                </c:pt>
                <c:pt idx="4">
                  <c:v>10</c:v>
                </c:pt>
                <c:pt idx="5">
                  <c:v>14</c:v>
                </c:pt>
              </c:numCache>
            </c:numRef>
          </c:val>
          <c:extLst>
            <c:ext xmlns:c16="http://schemas.microsoft.com/office/drawing/2014/chart" uri="{C3380CC4-5D6E-409C-BE32-E72D297353CC}">
              <c16:uniqueId val="{00000000-E3EA-4002-A1F0-86C98CB9C4E5}"/>
            </c:ext>
          </c:extLst>
        </c:ser>
        <c:dLbls>
          <c:showLegendKey val="0"/>
          <c:showVal val="0"/>
          <c:showCatName val="0"/>
          <c:showSerName val="0"/>
          <c:showPercent val="0"/>
          <c:showBubbleSize val="0"/>
        </c:dLbls>
        <c:gapWidth val="150"/>
        <c:axId val="522373616"/>
        <c:axId val="1"/>
      </c:barChart>
      <c:catAx>
        <c:axId val="52237361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Mitarbeitende</a:t>
                </a:r>
              </a:p>
            </c:rich>
          </c:tx>
          <c:overlay val="0"/>
        </c:title>
        <c:numFmt formatCode="0" sourceLinked="1"/>
        <c:majorTickMark val="out"/>
        <c:minorTickMark val="none"/>
        <c:tickLblPos val="nextTo"/>
        <c:crossAx val="522373616"/>
        <c:crosses val="autoZero"/>
        <c:crossBetween val="between"/>
      </c:valAx>
      <c:dTable>
        <c:showHorzBorder val="1"/>
        <c:showVertBorder val="1"/>
        <c:showOutline val="1"/>
        <c:showKeys val="0"/>
      </c:dTable>
    </c:plotArea>
    <c:plotVisOnly val="1"/>
    <c:dispBlanksAs val="gap"/>
    <c:showDLblsOverMax val="0"/>
  </c:chart>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Fahren</a:t>
            </a:r>
            <a:r>
              <a:rPr lang="de-DE" baseline="0"/>
              <a:t> Sie regelmäßig zwischen den Werken?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Übersicht_Daten!$H$284</c:f>
              <c:strCache>
                <c:ptCount val="1"/>
                <c:pt idx="0">
                  <c:v>Ja</c:v>
                </c:pt>
              </c:strCache>
            </c:strRef>
          </c:tx>
          <c:invertIfNegative val="0"/>
          <c:cat>
            <c:strRef>
              <c:f>Übersicht_Daten!$G$285:$G$289</c:f>
              <c:strCache>
                <c:ptCount val="5"/>
                <c:pt idx="0">
                  <c:v>Gesamt</c:v>
                </c:pt>
                <c:pt idx="1">
                  <c:v> Gesellschaft 1 </c:v>
                </c:pt>
                <c:pt idx="2">
                  <c:v> Gesellschaft 2 </c:v>
                </c:pt>
                <c:pt idx="3">
                  <c:v> Gesellschaft 3 </c:v>
                </c:pt>
                <c:pt idx="4">
                  <c:v> etc. </c:v>
                </c:pt>
              </c:strCache>
            </c:strRef>
          </c:cat>
          <c:val>
            <c:numRef>
              <c:f>Übersicht_Daten!$H$285:$H$289</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4A86-4457-84DA-F9824051DB25}"/>
            </c:ext>
          </c:extLst>
        </c:ser>
        <c:ser>
          <c:idx val="1"/>
          <c:order val="1"/>
          <c:tx>
            <c:strRef>
              <c:f>Übersicht_Daten!$I$284</c:f>
              <c:strCache>
                <c:ptCount val="1"/>
                <c:pt idx="0">
                  <c:v>Nein</c:v>
                </c:pt>
              </c:strCache>
            </c:strRef>
          </c:tx>
          <c:invertIfNegative val="0"/>
          <c:cat>
            <c:strRef>
              <c:f>Übersicht_Daten!$G$285:$G$289</c:f>
              <c:strCache>
                <c:ptCount val="5"/>
                <c:pt idx="0">
                  <c:v>Gesamt</c:v>
                </c:pt>
                <c:pt idx="1">
                  <c:v> Gesellschaft 1 </c:v>
                </c:pt>
                <c:pt idx="2">
                  <c:v> Gesellschaft 2 </c:v>
                </c:pt>
                <c:pt idx="3">
                  <c:v> Gesellschaft 3 </c:v>
                </c:pt>
                <c:pt idx="4">
                  <c:v> etc. </c:v>
                </c:pt>
              </c:strCache>
            </c:strRef>
          </c:cat>
          <c:val>
            <c:numRef>
              <c:f>Übersicht_Daten!$I$285:$I$289</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4A86-4457-84DA-F9824051DB25}"/>
            </c:ext>
          </c:extLst>
        </c:ser>
        <c:ser>
          <c:idx val="2"/>
          <c:order val="2"/>
          <c:tx>
            <c:strRef>
              <c:f>Übersicht_Daten!$J$284</c:f>
              <c:strCache>
                <c:ptCount val="1"/>
                <c:pt idx="0">
                  <c:v>k.A.</c:v>
                </c:pt>
              </c:strCache>
            </c:strRef>
          </c:tx>
          <c:invertIfNegative val="0"/>
          <c:cat>
            <c:strRef>
              <c:f>Übersicht_Daten!$G$285:$G$289</c:f>
              <c:strCache>
                <c:ptCount val="5"/>
                <c:pt idx="0">
                  <c:v>Gesamt</c:v>
                </c:pt>
                <c:pt idx="1">
                  <c:v> Gesellschaft 1 </c:v>
                </c:pt>
                <c:pt idx="2">
                  <c:v> Gesellschaft 2 </c:v>
                </c:pt>
                <c:pt idx="3">
                  <c:v> Gesellschaft 3 </c:v>
                </c:pt>
                <c:pt idx="4">
                  <c:v> etc. </c:v>
                </c:pt>
              </c:strCache>
            </c:strRef>
          </c:cat>
          <c:val>
            <c:numRef>
              <c:f>Übersicht_Daten!$J$285:$J$289</c:f>
              <c:numCache>
                <c:formatCode>0.00</c:formatCode>
                <c:ptCount val="5"/>
                <c:pt idx="0">
                  <c:v>8</c:v>
                </c:pt>
                <c:pt idx="1">
                  <c:v>12.280701754385964</c:v>
                </c:pt>
                <c:pt idx="2">
                  <c:v>9.0909090909090917</c:v>
                </c:pt>
                <c:pt idx="3">
                  <c:v>6.8592057761732859</c:v>
                </c:pt>
              </c:numCache>
            </c:numRef>
          </c:val>
          <c:extLst>
            <c:ext xmlns:c16="http://schemas.microsoft.com/office/drawing/2014/chart" uri="{C3380CC4-5D6E-409C-BE32-E72D297353CC}">
              <c16:uniqueId val="{00000002-4A86-4457-84DA-F9824051DB25}"/>
            </c:ext>
          </c:extLst>
        </c:ser>
        <c:dLbls>
          <c:showLegendKey val="0"/>
          <c:showVal val="0"/>
          <c:showCatName val="0"/>
          <c:showSerName val="0"/>
          <c:showPercent val="0"/>
          <c:showBubbleSize val="0"/>
        </c:dLbls>
        <c:gapWidth val="55"/>
        <c:overlap val="100"/>
        <c:axId val="522366728"/>
        <c:axId val="1"/>
      </c:barChart>
      <c:catAx>
        <c:axId val="522366728"/>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22366728"/>
        <c:crosses val="autoZero"/>
        <c:crossBetween val="between"/>
      </c:valAx>
    </c:plotArea>
    <c:legend>
      <c:legendPos val="r"/>
      <c:layout>
        <c:manualLayout>
          <c:xMode val="edge"/>
          <c:yMode val="edge"/>
          <c:x val="0.94085376767796514"/>
          <c:y val="0.47788769454422864"/>
          <c:w val="4.8143102147264298E-2"/>
          <c:h val="0.1314498285764330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Fahren</a:t>
            </a:r>
            <a:r>
              <a:rPr lang="de-DE" baseline="0"/>
              <a:t> Sie regelmäßig zwischen den Werken?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Übersicht_Daten!$C$284</c:f>
              <c:strCache>
                <c:ptCount val="1"/>
                <c:pt idx="0">
                  <c:v>Ja</c:v>
                </c:pt>
              </c:strCache>
            </c:strRef>
          </c:tx>
          <c:invertIfNegative val="0"/>
          <c:cat>
            <c:strRef>
              <c:f>Übersicht_Daten!$A$285:$A$289</c:f>
              <c:strCache>
                <c:ptCount val="5"/>
                <c:pt idx="0">
                  <c:v> Gesamt </c:v>
                </c:pt>
                <c:pt idx="1">
                  <c:v> Werk 1 </c:v>
                </c:pt>
                <c:pt idx="2">
                  <c:v> Werk 2 </c:v>
                </c:pt>
                <c:pt idx="3">
                  <c:v> Werk 3 </c:v>
                </c:pt>
                <c:pt idx="4">
                  <c:v>etc.</c:v>
                </c:pt>
              </c:strCache>
            </c:strRef>
          </c:cat>
          <c:val>
            <c:numRef>
              <c:f>Übersicht_Daten!$C$285:$C$289</c:f>
              <c:numCache>
                <c:formatCode>0</c:formatCode>
                <c:ptCount val="5"/>
                <c:pt idx="0" formatCode="General">
                  <c:v>193</c:v>
                </c:pt>
                <c:pt idx="1">
                  <c:v>28</c:v>
                </c:pt>
                <c:pt idx="2">
                  <c:v>28</c:v>
                </c:pt>
                <c:pt idx="3">
                  <c:v>137</c:v>
                </c:pt>
              </c:numCache>
            </c:numRef>
          </c:val>
          <c:extLst>
            <c:ext xmlns:c16="http://schemas.microsoft.com/office/drawing/2014/chart" uri="{C3380CC4-5D6E-409C-BE32-E72D297353CC}">
              <c16:uniqueId val="{00000000-0766-492B-8B00-2312590FA3F5}"/>
            </c:ext>
          </c:extLst>
        </c:ser>
        <c:ser>
          <c:idx val="1"/>
          <c:order val="1"/>
          <c:tx>
            <c:strRef>
              <c:f>Übersicht_Daten!$D$284</c:f>
              <c:strCache>
                <c:ptCount val="1"/>
                <c:pt idx="0">
                  <c:v>Nein</c:v>
                </c:pt>
              </c:strCache>
            </c:strRef>
          </c:tx>
          <c:invertIfNegative val="0"/>
          <c:cat>
            <c:strRef>
              <c:f>Übersicht_Daten!$A$285:$A$289</c:f>
              <c:strCache>
                <c:ptCount val="5"/>
                <c:pt idx="0">
                  <c:v> Gesamt </c:v>
                </c:pt>
                <c:pt idx="1">
                  <c:v> Werk 1 </c:v>
                </c:pt>
                <c:pt idx="2">
                  <c:v> Werk 2 </c:v>
                </c:pt>
                <c:pt idx="3">
                  <c:v> Werk 3 </c:v>
                </c:pt>
                <c:pt idx="4">
                  <c:v>etc.</c:v>
                </c:pt>
              </c:strCache>
            </c:strRef>
          </c:cat>
          <c:val>
            <c:numRef>
              <c:f>Übersicht_Daten!$D$285:$D$289</c:f>
              <c:numCache>
                <c:formatCode>0</c:formatCode>
                <c:ptCount val="5"/>
                <c:pt idx="0">
                  <c:v>175</c:v>
                </c:pt>
                <c:pt idx="1">
                  <c:v>22</c:v>
                </c:pt>
                <c:pt idx="2">
                  <c:v>32</c:v>
                </c:pt>
                <c:pt idx="3">
                  <c:v>121</c:v>
                </c:pt>
              </c:numCache>
            </c:numRef>
          </c:val>
          <c:extLst>
            <c:ext xmlns:c16="http://schemas.microsoft.com/office/drawing/2014/chart" uri="{C3380CC4-5D6E-409C-BE32-E72D297353CC}">
              <c16:uniqueId val="{00000001-0766-492B-8B00-2312590FA3F5}"/>
            </c:ext>
          </c:extLst>
        </c:ser>
        <c:ser>
          <c:idx val="2"/>
          <c:order val="2"/>
          <c:tx>
            <c:strRef>
              <c:f>Übersicht_Daten!$E$284</c:f>
              <c:strCache>
                <c:ptCount val="1"/>
                <c:pt idx="0">
                  <c:v>k.A.</c:v>
                </c:pt>
              </c:strCache>
            </c:strRef>
          </c:tx>
          <c:invertIfNegative val="0"/>
          <c:cat>
            <c:strRef>
              <c:f>Übersicht_Daten!$A$285:$A$289</c:f>
              <c:strCache>
                <c:ptCount val="5"/>
                <c:pt idx="0">
                  <c:v> Gesamt </c:v>
                </c:pt>
                <c:pt idx="1">
                  <c:v> Werk 1 </c:v>
                </c:pt>
                <c:pt idx="2">
                  <c:v> Werk 2 </c:v>
                </c:pt>
                <c:pt idx="3">
                  <c:v> Werk 3 </c:v>
                </c:pt>
                <c:pt idx="4">
                  <c:v>etc.</c:v>
                </c:pt>
              </c:strCache>
            </c:strRef>
          </c:cat>
          <c:val>
            <c:numRef>
              <c:f>Übersicht_Daten!$E$285:$E$289</c:f>
              <c:numCache>
                <c:formatCode>0</c:formatCode>
                <c:ptCount val="5"/>
                <c:pt idx="0">
                  <c:v>32</c:v>
                </c:pt>
                <c:pt idx="1">
                  <c:v>7</c:v>
                </c:pt>
                <c:pt idx="2">
                  <c:v>6</c:v>
                </c:pt>
                <c:pt idx="3">
                  <c:v>19</c:v>
                </c:pt>
              </c:numCache>
            </c:numRef>
          </c:val>
          <c:extLst>
            <c:ext xmlns:c16="http://schemas.microsoft.com/office/drawing/2014/chart" uri="{C3380CC4-5D6E-409C-BE32-E72D297353CC}">
              <c16:uniqueId val="{00000002-0766-492B-8B00-2312590FA3F5}"/>
            </c:ext>
          </c:extLst>
        </c:ser>
        <c:dLbls>
          <c:showLegendKey val="0"/>
          <c:showVal val="0"/>
          <c:showCatName val="0"/>
          <c:showSerName val="0"/>
          <c:showPercent val="0"/>
          <c:showBubbleSize val="0"/>
        </c:dLbls>
        <c:gapWidth val="55"/>
        <c:overlap val="100"/>
        <c:axId val="522362136"/>
        <c:axId val="1"/>
      </c:barChart>
      <c:catAx>
        <c:axId val="52236213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0" sourceLinked="0"/>
        <c:majorTickMark val="none"/>
        <c:minorTickMark val="none"/>
        <c:tickLblPos val="nextTo"/>
        <c:crossAx val="522362136"/>
        <c:crosses val="autoZero"/>
        <c:crossBetween val="between"/>
      </c:valAx>
    </c:plotArea>
    <c:legend>
      <c:legendPos val="r"/>
      <c:layout>
        <c:manualLayout>
          <c:xMode val="edge"/>
          <c:yMode val="edge"/>
          <c:x val="0.94085376767796514"/>
          <c:y val="0.47852846744715921"/>
          <c:w val="4.8143102147264298E-2"/>
          <c:h val="0.1312885795303744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600"/>
              <a:t>Nutzer zugewiesener</a:t>
            </a:r>
            <a:r>
              <a:rPr lang="de-DE" sz="1600" baseline="0"/>
              <a:t> Stellplätze: Fahren Sie regelmäßig zwischen den Werken?</a:t>
            </a:r>
            <a:endParaRPr lang="de-DE" sz="1600"/>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Übersicht_Daten!$H$302</c:f>
              <c:strCache>
                <c:ptCount val="1"/>
                <c:pt idx="0">
                  <c:v>Ja</c:v>
                </c:pt>
              </c:strCache>
            </c:strRef>
          </c:tx>
          <c:invertIfNegative val="0"/>
          <c:cat>
            <c:strRef>
              <c:f>Übersicht_Daten!$G$303:$G$307</c:f>
              <c:strCache>
                <c:ptCount val="5"/>
                <c:pt idx="0">
                  <c:v>Gesamt</c:v>
                </c:pt>
                <c:pt idx="1">
                  <c:v> Gesellschaft 1 </c:v>
                </c:pt>
                <c:pt idx="2">
                  <c:v> Gesellschaft 2 </c:v>
                </c:pt>
                <c:pt idx="3">
                  <c:v> Gesellschaft 3 </c:v>
                </c:pt>
                <c:pt idx="4">
                  <c:v> etc. </c:v>
                </c:pt>
              </c:strCache>
            </c:strRef>
          </c:cat>
          <c:val>
            <c:numRef>
              <c:f>Übersicht_Daten!$H$303:$H$307</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DE9C-44A7-A4A9-5425EF144079}"/>
            </c:ext>
          </c:extLst>
        </c:ser>
        <c:ser>
          <c:idx val="1"/>
          <c:order val="1"/>
          <c:tx>
            <c:strRef>
              <c:f>Übersicht_Daten!$I$302</c:f>
              <c:strCache>
                <c:ptCount val="1"/>
                <c:pt idx="0">
                  <c:v>Nein</c:v>
                </c:pt>
              </c:strCache>
            </c:strRef>
          </c:tx>
          <c:invertIfNegative val="0"/>
          <c:cat>
            <c:strRef>
              <c:f>Übersicht_Daten!$G$303:$G$307</c:f>
              <c:strCache>
                <c:ptCount val="5"/>
                <c:pt idx="0">
                  <c:v>Gesamt</c:v>
                </c:pt>
                <c:pt idx="1">
                  <c:v> Gesellschaft 1 </c:v>
                </c:pt>
                <c:pt idx="2">
                  <c:v> Gesellschaft 2 </c:v>
                </c:pt>
                <c:pt idx="3">
                  <c:v> Gesellschaft 3 </c:v>
                </c:pt>
                <c:pt idx="4">
                  <c:v> etc. </c:v>
                </c:pt>
              </c:strCache>
            </c:strRef>
          </c:cat>
          <c:val>
            <c:numRef>
              <c:f>Übersicht_Daten!$I$303:$I$307</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DE9C-44A7-A4A9-5425EF144079}"/>
            </c:ext>
          </c:extLst>
        </c:ser>
        <c:dLbls>
          <c:showLegendKey val="0"/>
          <c:showVal val="0"/>
          <c:showCatName val="0"/>
          <c:showSerName val="0"/>
          <c:showPercent val="0"/>
          <c:showBubbleSize val="0"/>
        </c:dLbls>
        <c:gapWidth val="55"/>
        <c:overlap val="100"/>
        <c:axId val="532389480"/>
        <c:axId val="1"/>
      </c:barChart>
      <c:catAx>
        <c:axId val="53238948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32389480"/>
        <c:crosses val="autoZero"/>
        <c:crossBetween val="between"/>
      </c:valAx>
    </c:plotArea>
    <c:legend>
      <c:legendPos val="r"/>
      <c:layout>
        <c:manualLayout>
          <c:xMode val="edge"/>
          <c:yMode val="edge"/>
          <c:x val="0.94081290327133593"/>
          <c:y val="0.49816040457319649"/>
          <c:w val="4.8176227673001837E-2"/>
          <c:h val="8.711672099679052E-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500"/>
              <a:t>Mit welchem</a:t>
            </a:r>
            <a:r>
              <a:rPr lang="de-DE" sz="1500" baseline="0"/>
              <a:t> Verkehrsmittel fahren Sie zwischen den Werken? (Mehrfachauswahl)</a:t>
            </a:r>
          </a:p>
        </c:rich>
      </c:tx>
      <c:overlay val="0"/>
    </c:title>
    <c:autoTitleDeleted val="0"/>
    <c:plotArea>
      <c:layout>
        <c:manualLayout>
          <c:layoutTarget val="inner"/>
          <c:xMode val="edge"/>
          <c:yMode val="edge"/>
          <c:x val="8.1675846857171025E-2"/>
          <c:y val="9.6451621403764246E-2"/>
          <c:w val="0.77833228592904757"/>
          <c:h val="0.77964932786999463"/>
        </c:manualLayout>
      </c:layout>
      <c:barChart>
        <c:barDir val="col"/>
        <c:grouping val="stacked"/>
        <c:varyColors val="0"/>
        <c:ser>
          <c:idx val="0"/>
          <c:order val="0"/>
          <c:tx>
            <c:strRef>
              <c:f>Übersicht_Daten!$C$321</c:f>
              <c:strCache>
                <c:ptCount val="1"/>
                <c:pt idx="0">
                  <c:v>Firmenwagen</c:v>
                </c:pt>
              </c:strCache>
            </c:strRef>
          </c:tx>
          <c:invertIfNegative val="0"/>
          <c:cat>
            <c:strRef>
              <c:f>Übersicht_Daten!$A$322:$A$326</c:f>
              <c:strCache>
                <c:ptCount val="5"/>
                <c:pt idx="0">
                  <c:v>Gesamt</c:v>
                </c:pt>
                <c:pt idx="1">
                  <c:v> Werk 1 </c:v>
                </c:pt>
                <c:pt idx="2">
                  <c:v> Werk 2 </c:v>
                </c:pt>
                <c:pt idx="3">
                  <c:v> Werk 3 </c:v>
                </c:pt>
                <c:pt idx="4">
                  <c:v> etc. </c:v>
                </c:pt>
              </c:strCache>
            </c:strRef>
          </c:cat>
          <c:val>
            <c:numRef>
              <c:f>Übersicht_Daten!$C$322:$C$326</c:f>
              <c:numCache>
                <c:formatCode>0</c:formatCode>
                <c:ptCount val="5"/>
                <c:pt idx="0" formatCode="General">
                  <c:v>137</c:v>
                </c:pt>
                <c:pt idx="1">
                  <c:v>1</c:v>
                </c:pt>
                <c:pt idx="2">
                  <c:v>18</c:v>
                </c:pt>
                <c:pt idx="3">
                  <c:v>71</c:v>
                </c:pt>
                <c:pt idx="4">
                  <c:v>47</c:v>
                </c:pt>
              </c:numCache>
            </c:numRef>
          </c:val>
          <c:extLst>
            <c:ext xmlns:c16="http://schemas.microsoft.com/office/drawing/2014/chart" uri="{C3380CC4-5D6E-409C-BE32-E72D297353CC}">
              <c16:uniqueId val="{00000000-FFFA-46E5-8AB2-BC4727B28481}"/>
            </c:ext>
          </c:extLst>
        </c:ser>
        <c:ser>
          <c:idx val="1"/>
          <c:order val="1"/>
          <c:tx>
            <c:strRef>
              <c:f>Übersicht_Daten!$D$321</c:f>
              <c:strCache>
                <c:ptCount val="1"/>
                <c:pt idx="0">
                  <c:v>Eigenes Auto</c:v>
                </c:pt>
              </c:strCache>
            </c:strRef>
          </c:tx>
          <c:invertIfNegative val="0"/>
          <c:cat>
            <c:strRef>
              <c:f>Übersicht_Daten!$A$322:$A$326</c:f>
              <c:strCache>
                <c:ptCount val="5"/>
                <c:pt idx="0">
                  <c:v>Gesamt</c:v>
                </c:pt>
                <c:pt idx="1">
                  <c:v> Werk 1 </c:v>
                </c:pt>
                <c:pt idx="2">
                  <c:v> Werk 2 </c:v>
                </c:pt>
                <c:pt idx="3">
                  <c:v> Werk 3 </c:v>
                </c:pt>
                <c:pt idx="4">
                  <c:v> etc. </c:v>
                </c:pt>
              </c:strCache>
            </c:strRef>
          </c:cat>
          <c:val>
            <c:numRef>
              <c:f>Übersicht_Daten!$D$322:$D$326</c:f>
              <c:numCache>
                <c:formatCode>0</c:formatCode>
                <c:ptCount val="5"/>
                <c:pt idx="0">
                  <c:v>255</c:v>
                </c:pt>
                <c:pt idx="1">
                  <c:v>0</c:v>
                </c:pt>
                <c:pt idx="2">
                  <c:v>16</c:v>
                </c:pt>
                <c:pt idx="3">
                  <c:v>94</c:v>
                </c:pt>
                <c:pt idx="4">
                  <c:v>145</c:v>
                </c:pt>
              </c:numCache>
            </c:numRef>
          </c:val>
          <c:extLst>
            <c:ext xmlns:c16="http://schemas.microsoft.com/office/drawing/2014/chart" uri="{C3380CC4-5D6E-409C-BE32-E72D297353CC}">
              <c16:uniqueId val="{00000001-FFFA-46E5-8AB2-BC4727B28481}"/>
            </c:ext>
          </c:extLst>
        </c:ser>
        <c:ser>
          <c:idx val="2"/>
          <c:order val="2"/>
          <c:tx>
            <c:strRef>
              <c:f>Übersicht_Daten!$E$321</c:f>
              <c:strCache>
                <c:ptCount val="1"/>
                <c:pt idx="0">
                  <c:v>Fahrrad</c:v>
                </c:pt>
              </c:strCache>
            </c:strRef>
          </c:tx>
          <c:invertIfNegative val="0"/>
          <c:cat>
            <c:strRef>
              <c:f>Übersicht_Daten!$A$322:$A$326</c:f>
              <c:strCache>
                <c:ptCount val="5"/>
                <c:pt idx="0">
                  <c:v>Gesamt</c:v>
                </c:pt>
                <c:pt idx="1">
                  <c:v> Werk 1 </c:v>
                </c:pt>
                <c:pt idx="2">
                  <c:v> Werk 2 </c:v>
                </c:pt>
                <c:pt idx="3">
                  <c:v> Werk 3 </c:v>
                </c:pt>
                <c:pt idx="4">
                  <c:v> etc. </c:v>
                </c:pt>
              </c:strCache>
            </c:strRef>
          </c:cat>
          <c:val>
            <c:numRef>
              <c:f>Übersicht_Daten!$E$322:$E$326</c:f>
              <c:numCache>
                <c:formatCode>0</c:formatCode>
                <c:ptCount val="5"/>
                <c:pt idx="0">
                  <c:v>14</c:v>
                </c:pt>
                <c:pt idx="1">
                  <c:v>0</c:v>
                </c:pt>
                <c:pt idx="2">
                  <c:v>4</c:v>
                </c:pt>
                <c:pt idx="3">
                  <c:v>2</c:v>
                </c:pt>
                <c:pt idx="4">
                  <c:v>8</c:v>
                </c:pt>
              </c:numCache>
            </c:numRef>
          </c:val>
          <c:extLst>
            <c:ext xmlns:c16="http://schemas.microsoft.com/office/drawing/2014/chart" uri="{C3380CC4-5D6E-409C-BE32-E72D297353CC}">
              <c16:uniqueId val="{00000002-FFFA-46E5-8AB2-BC4727B28481}"/>
            </c:ext>
          </c:extLst>
        </c:ser>
        <c:ser>
          <c:idx val="3"/>
          <c:order val="3"/>
          <c:tx>
            <c:strRef>
              <c:f>Übersicht_Daten!$F$321</c:f>
              <c:strCache>
                <c:ptCount val="1"/>
                <c:pt idx="0">
                  <c:v>Sonstiges</c:v>
                </c:pt>
              </c:strCache>
            </c:strRef>
          </c:tx>
          <c:invertIfNegative val="0"/>
          <c:cat>
            <c:strRef>
              <c:f>Übersicht_Daten!$A$322:$A$326</c:f>
              <c:strCache>
                <c:ptCount val="5"/>
                <c:pt idx="0">
                  <c:v>Gesamt</c:v>
                </c:pt>
                <c:pt idx="1">
                  <c:v> Werk 1 </c:v>
                </c:pt>
                <c:pt idx="2">
                  <c:v> Werk 2 </c:v>
                </c:pt>
                <c:pt idx="3">
                  <c:v> Werk 3 </c:v>
                </c:pt>
                <c:pt idx="4">
                  <c:v> etc. </c:v>
                </c:pt>
              </c:strCache>
            </c:strRef>
          </c:cat>
          <c:val>
            <c:numRef>
              <c:f>Übersicht_Daten!$F$322:$F$326</c:f>
              <c:numCache>
                <c:formatCode>0</c:formatCode>
                <c:ptCount val="5"/>
                <c:pt idx="0">
                  <c:v>8</c:v>
                </c:pt>
                <c:pt idx="1">
                  <c:v>0</c:v>
                </c:pt>
                <c:pt idx="2">
                  <c:v>0</c:v>
                </c:pt>
                <c:pt idx="3">
                  <c:v>2</c:v>
                </c:pt>
                <c:pt idx="4">
                  <c:v>6</c:v>
                </c:pt>
              </c:numCache>
            </c:numRef>
          </c:val>
          <c:extLst>
            <c:ext xmlns:c16="http://schemas.microsoft.com/office/drawing/2014/chart" uri="{C3380CC4-5D6E-409C-BE32-E72D297353CC}">
              <c16:uniqueId val="{00000003-FFFA-46E5-8AB2-BC4727B28481}"/>
            </c:ext>
          </c:extLst>
        </c:ser>
        <c:ser>
          <c:idx val="4"/>
          <c:order val="4"/>
          <c:tx>
            <c:strRef>
              <c:f>Übersicht_Daten!$G$321</c:f>
              <c:strCache>
                <c:ptCount val="1"/>
                <c:pt idx="0">
                  <c:v>k.A.</c:v>
                </c:pt>
              </c:strCache>
            </c:strRef>
          </c:tx>
          <c:invertIfNegative val="0"/>
          <c:cat>
            <c:strRef>
              <c:f>Übersicht_Daten!$A$322:$A$326</c:f>
              <c:strCache>
                <c:ptCount val="5"/>
                <c:pt idx="0">
                  <c:v>Gesamt</c:v>
                </c:pt>
                <c:pt idx="1">
                  <c:v> Werk 1 </c:v>
                </c:pt>
                <c:pt idx="2">
                  <c:v> Werk 2 </c:v>
                </c:pt>
                <c:pt idx="3">
                  <c:v> Werk 3 </c:v>
                </c:pt>
                <c:pt idx="4">
                  <c:v> etc. </c:v>
                </c:pt>
              </c:strCache>
            </c:strRef>
          </c:cat>
          <c:val>
            <c:numRef>
              <c:f>Übersicht_Daten!$G$322:$G$326</c:f>
              <c:numCache>
                <c:formatCode>0</c:formatCode>
                <c:ptCount val="5"/>
                <c:pt idx="0" formatCode="General">
                  <c:v>2</c:v>
                </c:pt>
                <c:pt idx="1">
                  <c:v>0</c:v>
                </c:pt>
                <c:pt idx="2">
                  <c:v>1</c:v>
                </c:pt>
                <c:pt idx="3">
                  <c:v>0</c:v>
                </c:pt>
                <c:pt idx="4">
                  <c:v>1</c:v>
                </c:pt>
              </c:numCache>
            </c:numRef>
          </c:val>
          <c:extLst>
            <c:ext xmlns:c16="http://schemas.microsoft.com/office/drawing/2014/chart" uri="{C3380CC4-5D6E-409C-BE32-E72D297353CC}">
              <c16:uniqueId val="{00000004-FFFA-46E5-8AB2-BC4727B28481}"/>
            </c:ext>
          </c:extLst>
        </c:ser>
        <c:dLbls>
          <c:showLegendKey val="0"/>
          <c:showVal val="0"/>
          <c:showCatName val="0"/>
          <c:showSerName val="0"/>
          <c:showPercent val="0"/>
          <c:showBubbleSize val="0"/>
        </c:dLbls>
        <c:gapWidth val="55"/>
        <c:overlap val="100"/>
        <c:axId val="532383248"/>
        <c:axId val="1"/>
      </c:barChart>
      <c:catAx>
        <c:axId val="532383248"/>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General" sourceLinked="1"/>
        <c:majorTickMark val="none"/>
        <c:minorTickMark val="none"/>
        <c:tickLblPos val="nextTo"/>
        <c:crossAx val="532383248"/>
        <c:crosses val="autoZero"/>
        <c:crossBetween val="between"/>
      </c:valAx>
    </c:plotArea>
    <c:legend>
      <c:legendPos val="r"/>
      <c:layout>
        <c:manualLayout>
          <c:xMode val="edge"/>
          <c:yMode val="edge"/>
          <c:x val="0.88477997726330715"/>
          <c:y val="0.43341146218071325"/>
          <c:w val="0.10241826103369472"/>
          <c:h val="0.2091122688149532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Wie kommen Sie zur Arbeit?</a:t>
            </a:r>
            <a:r>
              <a:rPr lang="de-DE" baseline="0"/>
              <a:t> (Mehrfachauswahl)</a:t>
            </a:r>
            <a:endParaRPr lang="de-DE"/>
          </a:p>
        </c:rich>
      </c:tx>
      <c:overlay val="0"/>
    </c:title>
    <c:autoTitleDeleted val="0"/>
    <c:plotArea>
      <c:layout>
        <c:manualLayout>
          <c:layoutTarget val="inner"/>
          <c:xMode val="edge"/>
          <c:yMode val="edge"/>
          <c:x val="7.8171830910214721E-2"/>
          <c:y val="9.5739611046912657E-2"/>
          <c:w val="0.7759034694042084"/>
          <c:h val="0.77900065392849782"/>
        </c:manualLayout>
      </c:layout>
      <c:barChart>
        <c:barDir val="col"/>
        <c:grouping val="stacked"/>
        <c:varyColors val="0"/>
        <c:ser>
          <c:idx val="0"/>
          <c:order val="0"/>
          <c:tx>
            <c:strRef>
              <c:f>Übersicht_Daten!$B$10</c:f>
              <c:strCache>
                <c:ptCount val="1"/>
                <c:pt idx="0">
                  <c:v>Eigenes Auto</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Übersicht_Daten!$B$11:$B$15</c:f>
              <c:numCache>
                <c:formatCode>General</c:formatCode>
                <c:ptCount val="5"/>
                <c:pt idx="0">
                  <c:v>0</c:v>
                </c:pt>
              </c:numCache>
            </c:numRef>
          </c:val>
          <c:extLst>
            <c:ext xmlns:c16="http://schemas.microsoft.com/office/drawing/2014/chart" uri="{C3380CC4-5D6E-409C-BE32-E72D297353CC}">
              <c16:uniqueId val="{00000000-77D7-4601-83ED-0DBC016727FF}"/>
            </c:ext>
          </c:extLst>
        </c:ser>
        <c:ser>
          <c:idx val="1"/>
          <c:order val="1"/>
          <c:tx>
            <c:strRef>
              <c:f>Übersicht_Daten!$C$10</c:f>
              <c:strCache>
                <c:ptCount val="1"/>
                <c:pt idx="0">
                  <c:v>Bus/Bahn</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Übersicht_Daten!$C$11:$C$15</c:f>
              <c:numCache>
                <c:formatCode>General</c:formatCode>
                <c:ptCount val="5"/>
                <c:pt idx="0">
                  <c:v>0</c:v>
                </c:pt>
              </c:numCache>
            </c:numRef>
          </c:val>
          <c:extLst>
            <c:ext xmlns:c16="http://schemas.microsoft.com/office/drawing/2014/chart" uri="{C3380CC4-5D6E-409C-BE32-E72D297353CC}">
              <c16:uniqueId val="{00000001-77D7-4601-83ED-0DBC016727FF}"/>
            </c:ext>
          </c:extLst>
        </c:ser>
        <c:ser>
          <c:idx val="2"/>
          <c:order val="2"/>
          <c:tx>
            <c:strRef>
              <c:f>Übersicht_Daten!$D$10</c:f>
              <c:strCache>
                <c:ptCount val="1"/>
                <c:pt idx="0">
                  <c:v>Fahrrad</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Übersicht_Daten!$D$11:$D$15</c:f>
              <c:numCache>
                <c:formatCode>General</c:formatCode>
                <c:ptCount val="5"/>
                <c:pt idx="0">
                  <c:v>0</c:v>
                </c:pt>
              </c:numCache>
            </c:numRef>
          </c:val>
          <c:extLst>
            <c:ext xmlns:c16="http://schemas.microsoft.com/office/drawing/2014/chart" uri="{C3380CC4-5D6E-409C-BE32-E72D297353CC}">
              <c16:uniqueId val="{00000002-77D7-4601-83ED-0DBC016727FF}"/>
            </c:ext>
          </c:extLst>
        </c:ser>
        <c:ser>
          <c:idx val="3"/>
          <c:order val="3"/>
          <c:tx>
            <c:strRef>
              <c:f>Übersicht_Daten!$G$10</c:f>
              <c:strCache>
                <c:ptCount val="1"/>
                <c:pt idx="0">
                  <c:v>zu Fuß</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Übersicht_Daten!$G$11:$G$15</c:f>
              <c:numCache>
                <c:formatCode>General</c:formatCode>
                <c:ptCount val="5"/>
                <c:pt idx="0">
                  <c:v>0</c:v>
                </c:pt>
              </c:numCache>
            </c:numRef>
          </c:val>
          <c:extLst>
            <c:ext xmlns:c16="http://schemas.microsoft.com/office/drawing/2014/chart" uri="{C3380CC4-5D6E-409C-BE32-E72D297353CC}">
              <c16:uniqueId val="{00000003-77D7-4601-83ED-0DBC016727FF}"/>
            </c:ext>
          </c:extLst>
        </c:ser>
        <c:ser>
          <c:idx val="4"/>
          <c:order val="4"/>
          <c:tx>
            <c:strRef>
              <c:f>Übersicht_Daten!$H$10</c:f>
              <c:strCache>
                <c:ptCount val="1"/>
                <c:pt idx="0">
                  <c:v>Fahrgemeinschaft</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Übersicht_Daten!$H$11:$H$15</c:f>
              <c:numCache>
                <c:formatCode>General</c:formatCode>
                <c:ptCount val="5"/>
                <c:pt idx="0">
                  <c:v>0</c:v>
                </c:pt>
              </c:numCache>
            </c:numRef>
          </c:val>
          <c:extLst>
            <c:ext xmlns:c16="http://schemas.microsoft.com/office/drawing/2014/chart" uri="{C3380CC4-5D6E-409C-BE32-E72D297353CC}">
              <c16:uniqueId val="{00000004-77D7-4601-83ED-0DBC016727FF}"/>
            </c:ext>
          </c:extLst>
        </c:ser>
        <c:ser>
          <c:idx val="5"/>
          <c:order val="5"/>
          <c:tx>
            <c:strRef>
              <c:f>Übersicht_Daten!$K$10</c:f>
              <c:strCache>
                <c:ptCount val="1"/>
                <c:pt idx="0">
                  <c:v>Sonstiges</c:v>
                </c:pt>
              </c:strCache>
            </c:strRef>
          </c:tx>
          <c:invertIfNegative val="0"/>
          <c:cat>
            <c:strRef>
              <c:f>Übersicht_Daten!$A$11:$A$15</c:f>
              <c:strCache>
                <c:ptCount val="5"/>
                <c:pt idx="0">
                  <c:v>Gesamt</c:v>
                </c:pt>
                <c:pt idx="1">
                  <c:v> Werk 1 </c:v>
                </c:pt>
                <c:pt idx="2">
                  <c:v> Werk 2 </c:v>
                </c:pt>
                <c:pt idx="3">
                  <c:v> Werk 3 </c:v>
                </c:pt>
                <c:pt idx="4">
                  <c:v> etc. </c:v>
                </c:pt>
              </c:strCache>
            </c:strRef>
          </c:cat>
          <c:val>
            <c:numRef>
              <c:f>Übersicht_Daten!$K$11:$K$15</c:f>
              <c:numCache>
                <c:formatCode>General</c:formatCode>
                <c:ptCount val="5"/>
                <c:pt idx="0">
                  <c:v>0</c:v>
                </c:pt>
              </c:numCache>
            </c:numRef>
          </c:val>
          <c:extLst>
            <c:ext xmlns:c16="http://schemas.microsoft.com/office/drawing/2014/chart" uri="{C3380CC4-5D6E-409C-BE32-E72D297353CC}">
              <c16:uniqueId val="{00000005-77D7-4601-83ED-0DBC016727FF}"/>
            </c:ext>
          </c:extLst>
        </c:ser>
        <c:dLbls>
          <c:showLegendKey val="0"/>
          <c:showVal val="0"/>
          <c:showCatName val="0"/>
          <c:showSerName val="0"/>
          <c:showPercent val="0"/>
          <c:showBubbleSize val="0"/>
        </c:dLbls>
        <c:gapWidth val="55"/>
        <c:overlap val="100"/>
        <c:axId val="532379640"/>
        <c:axId val="1"/>
      </c:barChart>
      <c:catAx>
        <c:axId val="53237964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Mitrabeitende</a:t>
                </a:r>
              </a:p>
            </c:rich>
          </c:tx>
          <c:overlay val="0"/>
        </c:title>
        <c:numFmt formatCode="General" sourceLinked="1"/>
        <c:majorTickMark val="none"/>
        <c:minorTickMark val="none"/>
        <c:tickLblPos val="nextTo"/>
        <c:crossAx val="532379640"/>
        <c:crosses val="autoZero"/>
        <c:crossBetween val="between"/>
      </c:valAx>
    </c:plotArea>
    <c:legend>
      <c:legendPos val="r"/>
      <c:layout>
        <c:manualLayout>
          <c:xMode val="edge"/>
          <c:yMode val="edge"/>
          <c:x val="0.87126137841352402"/>
          <c:y val="0.41763435695139606"/>
          <c:w val="0.11573472041612484"/>
          <c:h val="0.24942051873486154"/>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Parkplatzbedarf</a:t>
            </a:r>
          </a:p>
        </c:rich>
      </c:tx>
      <c:overlay val="0"/>
    </c:title>
    <c:autoTitleDeleted val="0"/>
    <c:plotArea>
      <c:layout>
        <c:manualLayout>
          <c:layoutTarget val="inner"/>
          <c:xMode val="edge"/>
          <c:yMode val="edge"/>
          <c:x val="7.2487314085739288E-2"/>
          <c:y val="9.7401757072032663E-2"/>
          <c:w val="0.7182140201224847"/>
          <c:h val="0.76358978565179358"/>
        </c:manualLayout>
      </c:layout>
      <c:barChart>
        <c:barDir val="col"/>
        <c:grouping val="stacked"/>
        <c:varyColors val="0"/>
        <c:ser>
          <c:idx val="0"/>
          <c:order val="0"/>
          <c:tx>
            <c:v>Nicht-Autofahrer</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Übersicht_Daten!$O$11:$O$15</c:f>
              <c:strCache>
                <c:ptCount val="5"/>
                <c:pt idx="0">
                  <c:v>Gesamt</c:v>
                </c:pt>
                <c:pt idx="1">
                  <c:v> Werk 1 </c:v>
                </c:pt>
                <c:pt idx="2">
                  <c:v> Werk 2 </c:v>
                </c:pt>
                <c:pt idx="3">
                  <c:v> Werk 3 </c:v>
                </c:pt>
                <c:pt idx="4">
                  <c:v> etc. </c:v>
                </c:pt>
              </c:strCache>
            </c:strRef>
          </c:cat>
          <c:val>
            <c:numRef>
              <c:f>Übersicht_Daten!$R$11:$R$15</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C2FE-4524-B7F1-B155F210855B}"/>
            </c:ext>
          </c:extLst>
        </c:ser>
        <c:ser>
          <c:idx val="1"/>
          <c:order val="1"/>
          <c:tx>
            <c:v>Autofahrer (5 Tage / Woche)</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Übersicht_Daten!$O$11:$O$15</c:f>
              <c:strCache>
                <c:ptCount val="5"/>
                <c:pt idx="0">
                  <c:v>Gesamt</c:v>
                </c:pt>
                <c:pt idx="1">
                  <c:v> Werk 1 </c:v>
                </c:pt>
                <c:pt idx="2">
                  <c:v> Werk 2 </c:v>
                </c:pt>
                <c:pt idx="3">
                  <c:v> Werk 3 </c:v>
                </c:pt>
                <c:pt idx="4">
                  <c:v> etc. </c:v>
                </c:pt>
              </c:strCache>
            </c:strRef>
          </c:cat>
          <c:val>
            <c:numRef>
              <c:f>Übersicht_Daten!$W$11:$W$15</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1-C2FE-4524-B7F1-B155F210855B}"/>
            </c:ext>
          </c:extLst>
        </c:ser>
        <c:ser>
          <c:idx val="2"/>
          <c:order val="2"/>
          <c:tx>
            <c:v>"Rest"</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Übersicht_Daten!$O$11:$O$15</c:f>
              <c:strCache>
                <c:ptCount val="5"/>
                <c:pt idx="0">
                  <c:v>Gesamt</c:v>
                </c:pt>
                <c:pt idx="1">
                  <c:v> Werk 1 </c:v>
                </c:pt>
                <c:pt idx="2">
                  <c:v> Werk 2 </c:v>
                </c:pt>
                <c:pt idx="3">
                  <c:v> Werk 3 </c:v>
                </c:pt>
                <c:pt idx="4">
                  <c:v> etc. </c:v>
                </c:pt>
              </c:strCache>
            </c:strRef>
          </c:cat>
          <c:val>
            <c:numRef>
              <c:f>Übersicht_Daten!$Z$11:$Z$15</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2-C2FE-4524-B7F1-B155F210855B}"/>
            </c:ext>
          </c:extLst>
        </c:ser>
        <c:dLbls>
          <c:showLegendKey val="0"/>
          <c:showVal val="0"/>
          <c:showCatName val="0"/>
          <c:showSerName val="0"/>
          <c:showPercent val="0"/>
          <c:showBubbleSize val="0"/>
        </c:dLbls>
        <c:gapWidth val="55"/>
        <c:overlap val="100"/>
        <c:axId val="532387840"/>
        <c:axId val="1"/>
      </c:barChart>
      <c:catAx>
        <c:axId val="53238784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der Mitarbeitenden [%]</a:t>
                </a:r>
              </a:p>
            </c:rich>
          </c:tx>
          <c:overlay val="0"/>
        </c:title>
        <c:numFmt formatCode="0" sourceLinked="0"/>
        <c:majorTickMark val="none"/>
        <c:minorTickMark val="none"/>
        <c:tickLblPos val="nextTo"/>
        <c:crossAx val="532387840"/>
        <c:crosses val="autoZero"/>
        <c:crossBetween val="between"/>
      </c:valAx>
    </c:plotArea>
    <c:legend>
      <c:legendPos val="r"/>
      <c:layout>
        <c:manualLayout>
          <c:xMode val="edge"/>
          <c:yMode val="edge"/>
          <c:x val="0.80886256446839422"/>
          <c:y val="0.4799532447267163"/>
          <c:w val="0.17724870586878957"/>
          <c:h val="0.1261793542647632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Parkplatzbedarf</a:t>
            </a:r>
          </a:p>
        </c:rich>
      </c:tx>
      <c:overlay val="0"/>
    </c:title>
    <c:autoTitleDeleted val="0"/>
    <c:plotArea>
      <c:layout>
        <c:manualLayout>
          <c:layoutTarget val="inner"/>
          <c:xMode val="edge"/>
          <c:yMode val="edge"/>
          <c:x val="0.19818755468066493"/>
          <c:y val="8.8293332702781516E-2"/>
          <c:w val="0.74831572615923014"/>
          <c:h val="0.74038478523517892"/>
        </c:manualLayout>
      </c:layout>
      <c:barChart>
        <c:barDir val="col"/>
        <c:grouping val="stacked"/>
        <c:varyColors val="0"/>
        <c:ser>
          <c:idx val="0"/>
          <c:order val="0"/>
          <c:tx>
            <c:v>Nicht-Autofahrer</c:v>
          </c:tx>
          <c:invertIfNegative val="0"/>
          <c:cat>
            <c:strRef>
              <c:f>Übersicht_Daten!$O$4:$O$8</c:f>
              <c:strCache>
                <c:ptCount val="5"/>
                <c:pt idx="0">
                  <c:v>Gesamt</c:v>
                </c:pt>
                <c:pt idx="1">
                  <c:v> Gesellschaft 1 </c:v>
                </c:pt>
                <c:pt idx="2">
                  <c:v> Gesellschaft 2 </c:v>
                </c:pt>
                <c:pt idx="3">
                  <c:v> Gesellschaft 3 </c:v>
                </c:pt>
                <c:pt idx="4">
                  <c:v> etc. </c:v>
                </c:pt>
              </c:strCache>
            </c:strRef>
          </c:cat>
          <c:val>
            <c:numRef>
              <c:f>Übersicht_Daten!$Q$4:$Q$8</c:f>
              <c:numCache>
                <c:formatCode>General</c:formatCode>
                <c:ptCount val="5"/>
                <c:pt idx="0">
                  <c:v>0</c:v>
                </c:pt>
              </c:numCache>
            </c:numRef>
          </c:val>
          <c:extLst>
            <c:ext xmlns:c16="http://schemas.microsoft.com/office/drawing/2014/chart" uri="{C3380CC4-5D6E-409C-BE32-E72D297353CC}">
              <c16:uniqueId val="{00000000-F88C-4BEA-8D9C-536C1A65F8EE}"/>
            </c:ext>
          </c:extLst>
        </c:ser>
        <c:ser>
          <c:idx val="1"/>
          <c:order val="1"/>
          <c:tx>
            <c:v>Autofahrer (5 Tage / Woche)</c:v>
          </c:tx>
          <c:invertIfNegative val="0"/>
          <c:cat>
            <c:strRef>
              <c:f>Übersicht_Daten!$O$4:$O$8</c:f>
              <c:strCache>
                <c:ptCount val="5"/>
                <c:pt idx="0">
                  <c:v>Gesamt</c:v>
                </c:pt>
                <c:pt idx="1">
                  <c:v> Gesellschaft 1 </c:v>
                </c:pt>
                <c:pt idx="2">
                  <c:v> Gesellschaft 2 </c:v>
                </c:pt>
                <c:pt idx="3">
                  <c:v> Gesellschaft 3 </c:v>
                </c:pt>
                <c:pt idx="4">
                  <c:v> etc. </c:v>
                </c:pt>
              </c:strCache>
            </c:strRef>
          </c:cat>
          <c:val>
            <c:numRef>
              <c:f>Übersicht_Daten!$V$4:$V$8</c:f>
              <c:numCache>
                <c:formatCode>General</c:formatCode>
                <c:ptCount val="5"/>
                <c:pt idx="0">
                  <c:v>0</c:v>
                </c:pt>
              </c:numCache>
            </c:numRef>
          </c:val>
          <c:extLst>
            <c:ext xmlns:c16="http://schemas.microsoft.com/office/drawing/2014/chart" uri="{C3380CC4-5D6E-409C-BE32-E72D297353CC}">
              <c16:uniqueId val="{00000001-F88C-4BEA-8D9C-536C1A65F8EE}"/>
            </c:ext>
          </c:extLst>
        </c:ser>
        <c:ser>
          <c:idx val="2"/>
          <c:order val="2"/>
          <c:tx>
            <c:v>"Rest"</c:v>
          </c:tx>
          <c:invertIfNegative val="0"/>
          <c:cat>
            <c:strRef>
              <c:f>Übersicht_Daten!$O$4:$O$8</c:f>
              <c:strCache>
                <c:ptCount val="5"/>
                <c:pt idx="0">
                  <c:v>Gesamt</c:v>
                </c:pt>
                <c:pt idx="1">
                  <c:v> Gesellschaft 1 </c:v>
                </c:pt>
                <c:pt idx="2">
                  <c:v> Gesellschaft 2 </c:v>
                </c:pt>
                <c:pt idx="3">
                  <c:v> Gesellschaft 3 </c:v>
                </c:pt>
                <c:pt idx="4">
                  <c:v> etc. </c:v>
                </c:pt>
              </c:strCache>
            </c:strRef>
          </c:cat>
          <c:val>
            <c:numRef>
              <c:f>Übersicht_Daten!$AA$4:$AA$8</c:f>
              <c:numCache>
                <c:formatCode>General</c:formatCode>
                <c:ptCount val="5"/>
                <c:pt idx="0">
                  <c:v>0</c:v>
                </c:pt>
                <c:pt idx="1">
                  <c:v>0</c:v>
                </c:pt>
                <c:pt idx="2">
                  <c:v>0</c:v>
                </c:pt>
                <c:pt idx="3">
                  <c:v>0</c:v>
                </c:pt>
              </c:numCache>
            </c:numRef>
          </c:val>
          <c:extLst>
            <c:ext xmlns:c16="http://schemas.microsoft.com/office/drawing/2014/chart" uri="{C3380CC4-5D6E-409C-BE32-E72D297353CC}">
              <c16:uniqueId val="{00000002-F88C-4BEA-8D9C-536C1A65F8EE}"/>
            </c:ext>
          </c:extLst>
        </c:ser>
        <c:dLbls>
          <c:showLegendKey val="0"/>
          <c:showVal val="0"/>
          <c:showCatName val="0"/>
          <c:showSerName val="0"/>
          <c:showPercent val="0"/>
          <c:showBubbleSize val="0"/>
        </c:dLbls>
        <c:gapWidth val="55"/>
        <c:overlap val="100"/>
        <c:axId val="532393416"/>
        <c:axId val="1"/>
      </c:barChart>
      <c:catAx>
        <c:axId val="53239341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400"/>
        </c:scaling>
        <c:delete val="0"/>
        <c:axPos val="l"/>
        <c:majorGridlines/>
        <c:title>
          <c:tx>
            <c:rich>
              <a:bodyPr rot="-5400000" vert="horz"/>
              <a:lstStyle/>
              <a:p>
                <a:pPr>
                  <a:defRPr/>
                </a:pPr>
                <a:r>
                  <a:rPr lang="en-US"/>
                  <a:t>Anzahl Mitarbeitende</a:t>
                </a:r>
              </a:p>
            </c:rich>
          </c:tx>
          <c:layout>
            <c:manualLayout>
              <c:xMode val="edge"/>
              <c:yMode val="edge"/>
              <c:x val="7.4999999999999997E-2"/>
              <c:y val="0.34714655717540255"/>
            </c:manualLayout>
          </c:layout>
          <c:overlay val="0"/>
        </c:title>
        <c:numFmt formatCode="0" sourceLinked="0"/>
        <c:majorTickMark val="none"/>
        <c:minorTickMark val="none"/>
        <c:tickLblPos val="nextTo"/>
        <c:crossAx val="532393416"/>
        <c:crosses val="autoZero"/>
        <c:crossBetween val="between"/>
      </c:val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Parkplatzbedarf</a:t>
            </a:r>
          </a:p>
        </c:rich>
      </c:tx>
      <c:overlay val="0"/>
    </c:title>
    <c:autoTitleDeleted val="0"/>
    <c:plotArea>
      <c:layout>
        <c:manualLayout>
          <c:layoutTarget val="inner"/>
          <c:xMode val="edge"/>
          <c:yMode val="edge"/>
          <c:x val="0.19818755468066493"/>
          <c:y val="8.8293332702781516E-2"/>
          <c:w val="0.74831572615923014"/>
          <c:h val="0.74038478523517892"/>
        </c:manualLayout>
      </c:layout>
      <c:barChart>
        <c:barDir val="col"/>
        <c:grouping val="stacked"/>
        <c:varyColors val="0"/>
        <c:ser>
          <c:idx val="0"/>
          <c:order val="0"/>
          <c:tx>
            <c:v>Nicht-Autofahrer</c:v>
          </c:tx>
          <c:invertIfNegative val="0"/>
          <c:cat>
            <c:strRef>
              <c:f>Übersicht_Daten!$O$11:$O$15</c:f>
              <c:strCache>
                <c:ptCount val="5"/>
                <c:pt idx="0">
                  <c:v>Gesamt</c:v>
                </c:pt>
                <c:pt idx="1">
                  <c:v> Werk 1 </c:v>
                </c:pt>
                <c:pt idx="2">
                  <c:v> Werk 2 </c:v>
                </c:pt>
                <c:pt idx="3">
                  <c:v> Werk 3 </c:v>
                </c:pt>
                <c:pt idx="4">
                  <c:v> etc. </c:v>
                </c:pt>
              </c:strCache>
            </c:strRef>
          </c:cat>
          <c:val>
            <c:numRef>
              <c:f>Übersicht_Daten!$Q$11:$Q$15</c:f>
              <c:numCache>
                <c:formatCode>General</c:formatCode>
                <c:ptCount val="5"/>
                <c:pt idx="0">
                  <c:v>0</c:v>
                </c:pt>
              </c:numCache>
            </c:numRef>
          </c:val>
          <c:extLst>
            <c:ext xmlns:c16="http://schemas.microsoft.com/office/drawing/2014/chart" uri="{C3380CC4-5D6E-409C-BE32-E72D297353CC}">
              <c16:uniqueId val="{00000000-E754-47D8-AD92-671FDF55D595}"/>
            </c:ext>
          </c:extLst>
        </c:ser>
        <c:ser>
          <c:idx val="1"/>
          <c:order val="1"/>
          <c:tx>
            <c:v>Autofahrer (5 Tage / Woche)</c:v>
          </c:tx>
          <c:invertIfNegative val="0"/>
          <c:cat>
            <c:strRef>
              <c:f>Übersicht_Daten!$O$11:$O$15</c:f>
              <c:strCache>
                <c:ptCount val="5"/>
                <c:pt idx="0">
                  <c:v>Gesamt</c:v>
                </c:pt>
                <c:pt idx="1">
                  <c:v> Werk 1 </c:v>
                </c:pt>
                <c:pt idx="2">
                  <c:v> Werk 2 </c:v>
                </c:pt>
                <c:pt idx="3">
                  <c:v> Werk 3 </c:v>
                </c:pt>
                <c:pt idx="4">
                  <c:v> etc. </c:v>
                </c:pt>
              </c:strCache>
            </c:strRef>
          </c:cat>
          <c:val>
            <c:numRef>
              <c:f>Übersicht_Daten!$V$11:$V$15</c:f>
              <c:numCache>
                <c:formatCode>General</c:formatCode>
                <c:ptCount val="5"/>
                <c:pt idx="0">
                  <c:v>0</c:v>
                </c:pt>
              </c:numCache>
            </c:numRef>
          </c:val>
          <c:extLst>
            <c:ext xmlns:c16="http://schemas.microsoft.com/office/drawing/2014/chart" uri="{C3380CC4-5D6E-409C-BE32-E72D297353CC}">
              <c16:uniqueId val="{00000001-E754-47D8-AD92-671FDF55D595}"/>
            </c:ext>
          </c:extLst>
        </c:ser>
        <c:ser>
          <c:idx val="2"/>
          <c:order val="2"/>
          <c:tx>
            <c:v>"Rest"</c:v>
          </c:tx>
          <c:invertIfNegative val="0"/>
          <c:cat>
            <c:strRef>
              <c:f>Übersicht_Daten!$O$11:$O$15</c:f>
              <c:strCache>
                <c:ptCount val="5"/>
                <c:pt idx="0">
                  <c:v>Gesamt</c:v>
                </c:pt>
                <c:pt idx="1">
                  <c:v> Werk 1 </c:v>
                </c:pt>
                <c:pt idx="2">
                  <c:v> Werk 2 </c:v>
                </c:pt>
                <c:pt idx="3">
                  <c:v> Werk 3 </c:v>
                </c:pt>
                <c:pt idx="4">
                  <c:v> etc. </c:v>
                </c:pt>
              </c:strCache>
            </c:strRef>
          </c:cat>
          <c:val>
            <c:numRef>
              <c:f>Übersicht_Daten!$AA$11:$AA$15</c:f>
              <c:numCache>
                <c:formatCode>General</c:formatCode>
                <c:ptCount val="5"/>
                <c:pt idx="1">
                  <c:v>0</c:v>
                </c:pt>
                <c:pt idx="2">
                  <c:v>0</c:v>
                </c:pt>
                <c:pt idx="3">
                  <c:v>0</c:v>
                </c:pt>
              </c:numCache>
            </c:numRef>
          </c:val>
          <c:extLst>
            <c:ext xmlns:c16="http://schemas.microsoft.com/office/drawing/2014/chart" uri="{C3380CC4-5D6E-409C-BE32-E72D297353CC}">
              <c16:uniqueId val="{00000002-E754-47D8-AD92-671FDF55D595}"/>
            </c:ext>
          </c:extLst>
        </c:ser>
        <c:dLbls>
          <c:showLegendKey val="0"/>
          <c:showVal val="0"/>
          <c:showCatName val="0"/>
          <c:showSerName val="0"/>
          <c:showPercent val="0"/>
          <c:showBubbleSize val="0"/>
        </c:dLbls>
        <c:gapWidth val="55"/>
        <c:overlap val="100"/>
        <c:axId val="532398664"/>
        <c:axId val="1"/>
      </c:barChart>
      <c:catAx>
        <c:axId val="53239866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400"/>
        </c:scaling>
        <c:delete val="0"/>
        <c:axPos val="l"/>
        <c:majorGridlines/>
        <c:title>
          <c:tx>
            <c:rich>
              <a:bodyPr rot="-5400000" vert="horz"/>
              <a:lstStyle/>
              <a:p>
                <a:pPr>
                  <a:defRPr/>
                </a:pPr>
                <a:r>
                  <a:rPr lang="en-US"/>
                  <a:t>Anzahl Mitarbeitende</a:t>
                </a:r>
              </a:p>
            </c:rich>
          </c:tx>
          <c:layout>
            <c:manualLayout>
              <c:xMode val="edge"/>
              <c:yMode val="edge"/>
              <c:x val="7.4999999999999997E-2"/>
              <c:y val="0.34714655717540255"/>
            </c:manualLayout>
          </c:layout>
          <c:overlay val="0"/>
        </c:title>
        <c:numFmt formatCode="0" sourceLinked="0"/>
        <c:majorTickMark val="none"/>
        <c:minorTickMark val="none"/>
        <c:tickLblPos val="nextTo"/>
        <c:crossAx val="532398664"/>
        <c:crosses val="autoZero"/>
        <c:crossBetween val="between"/>
      </c:val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Parkplatzbedarf (Hochrechnung)</a:t>
            </a:r>
          </a:p>
        </c:rich>
      </c:tx>
      <c:overlay val="0"/>
    </c:title>
    <c:autoTitleDeleted val="0"/>
    <c:plotArea>
      <c:layout>
        <c:manualLayout>
          <c:layoutTarget val="inner"/>
          <c:xMode val="edge"/>
          <c:yMode val="edge"/>
          <c:x val="0.19818755468066493"/>
          <c:y val="8.8293332702781516E-2"/>
          <c:w val="0.74831572615923014"/>
          <c:h val="0.74038478523517892"/>
        </c:manualLayout>
      </c:layout>
      <c:barChart>
        <c:barDir val="col"/>
        <c:grouping val="stacked"/>
        <c:varyColors val="0"/>
        <c:ser>
          <c:idx val="0"/>
          <c:order val="0"/>
          <c:tx>
            <c:v>Nicht-Autofahrer</c:v>
          </c:tx>
          <c:invertIfNegative val="0"/>
          <c:cat>
            <c:strRef>
              <c:f>'Ergänzende Auswertungen'!$G$7:$G$11</c:f>
              <c:strCache>
                <c:ptCount val="5"/>
                <c:pt idx="0">
                  <c:v>Gesamt</c:v>
                </c:pt>
                <c:pt idx="1">
                  <c:v> Gesellschaft 1 </c:v>
                </c:pt>
                <c:pt idx="2">
                  <c:v> Gesellschaft 2 </c:v>
                </c:pt>
                <c:pt idx="3">
                  <c:v> Gesellschaft 3 </c:v>
                </c:pt>
                <c:pt idx="4">
                  <c:v> etc. </c:v>
                </c:pt>
              </c:strCache>
            </c:strRef>
          </c:cat>
          <c:val>
            <c:numRef>
              <c:f>'Ergänzende Auswertungen'!$H$7:$H$11</c:f>
              <c:numCache>
                <c:formatCode>#,##0</c:formatCode>
                <c:ptCount val="5"/>
                <c:pt idx="0" formatCode="0">
                  <c:v>90.333419699560679</c:v>
                </c:pt>
                <c:pt idx="1">
                  <c:v>11.228070175438596</c:v>
                </c:pt>
                <c:pt idx="2">
                  <c:v>13.090909090909088</c:v>
                </c:pt>
                <c:pt idx="3">
                  <c:v>66.014440433212997</c:v>
                </c:pt>
                <c:pt idx="4">
                  <c:v>0</c:v>
                </c:pt>
              </c:numCache>
            </c:numRef>
          </c:val>
          <c:extLst>
            <c:ext xmlns:c16="http://schemas.microsoft.com/office/drawing/2014/chart" uri="{C3380CC4-5D6E-409C-BE32-E72D297353CC}">
              <c16:uniqueId val="{00000000-76A6-46F0-95E5-1E184A23423E}"/>
            </c:ext>
          </c:extLst>
        </c:ser>
        <c:ser>
          <c:idx val="1"/>
          <c:order val="1"/>
          <c:tx>
            <c:v>Autofahrer (5 Tage / Woche)</c:v>
          </c:tx>
          <c:invertIfNegative val="0"/>
          <c:cat>
            <c:strRef>
              <c:f>'Ergänzende Auswertungen'!$G$7:$G$11</c:f>
              <c:strCache>
                <c:ptCount val="5"/>
                <c:pt idx="0">
                  <c:v>Gesamt</c:v>
                </c:pt>
                <c:pt idx="1">
                  <c:v> Gesellschaft 1 </c:v>
                </c:pt>
                <c:pt idx="2">
                  <c:v> Gesellschaft 2 </c:v>
                </c:pt>
                <c:pt idx="3">
                  <c:v> Gesellschaft 3 </c:v>
                </c:pt>
                <c:pt idx="4">
                  <c:v> etc. </c:v>
                </c:pt>
              </c:strCache>
            </c:strRef>
          </c:cat>
          <c:val>
            <c:numRef>
              <c:f>'Ergänzende Auswertungen'!$I$7:$I$11</c:f>
              <c:numCache>
                <c:formatCode>#,##0</c:formatCode>
                <c:ptCount val="5"/>
                <c:pt idx="0" formatCode="0">
                  <c:v>403.41144294934907</c:v>
                </c:pt>
                <c:pt idx="1">
                  <c:v>53.333333333333329</c:v>
                </c:pt>
                <c:pt idx="2">
                  <c:v>53.818181818181813</c:v>
                </c:pt>
                <c:pt idx="3">
                  <c:v>296.25992779783394</c:v>
                </c:pt>
                <c:pt idx="4">
                  <c:v>0</c:v>
                </c:pt>
              </c:numCache>
            </c:numRef>
          </c:val>
          <c:extLst>
            <c:ext xmlns:c16="http://schemas.microsoft.com/office/drawing/2014/chart" uri="{C3380CC4-5D6E-409C-BE32-E72D297353CC}">
              <c16:uniqueId val="{00000001-76A6-46F0-95E5-1E184A23423E}"/>
            </c:ext>
          </c:extLst>
        </c:ser>
        <c:ser>
          <c:idx val="2"/>
          <c:order val="2"/>
          <c:tx>
            <c:v>"Rest"</c:v>
          </c:tx>
          <c:invertIfNegative val="0"/>
          <c:cat>
            <c:strRef>
              <c:f>'Ergänzende Auswertungen'!$G$7:$G$11</c:f>
              <c:strCache>
                <c:ptCount val="5"/>
                <c:pt idx="0">
                  <c:v>Gesamt</c:v>
                </c:pt>
                <c:pt idx="1">
                  <c:v> Gesellschaft 1 </c:v>
                </c:pt>
                <c:pt idx="2">
                  <c:v> Gesellschaft 2 </c:v>
                </c:pt>
                <c:pt idx="3">
                  <c:v> Gesellschaft 3 </c:v>
                </c:pt>
                <c:pt idx="4">
                  <c:v> etc. </c:v>
                </c:pt>
              </c:strCache>
            </c:strRef>
          </c:cat>
          <c:val>
            <c:numRef>
              <c:f>'Ergänzende Auswertungen'!$J$7:$J$11</c:f>
              <c:numCache>
                <c:formatCode>#,##0</c:formatCode>
                <c:ptCount val="5"/>
                <c:pt idx="0" formatCode="0">
                  <c:v>128.25513735109024</c:v>
                </c:pt>
                <c:pt idx="1">
                  <c:v>15.438596491228077</c:v>
                </c:pt>
                <c:pt idx="2">
                  <c:v>29.090909090909097</c:v>
                </c:pt>
                <c:pt idx="3">
                  <c:v>83.72563176895305</c:v>
                </c:pt>
                <c:pt idx="4">
                  <c:v>0</c:v>
                </c:pt>
              </c:numCache>
            </c:numRef>
          </c:val>
          <c:extLst>
            <c:ext xmlns:c16="http://schemas.microsoft.com/office/drawing/2014/chart" uri="{C3380CC4-5D6E-409C-BE32-E72D297353CC}">
              <c16:uniqueId val="{00000002-76A6-46F0-95E5-1E184A23423E}"/>
            </c:ext>
          </c:extLst>
        </c:ser>
        <c:dLbls>
          <c:showLegendKey val="0"/>
          <c:showVal val="0"/>
          <c:showCatName val="0"/>
          <c:showSerName val="0"/>
          <c:showPercent val="0"/>
          <c:showBubbleSize val="0"/>
        </c:dLbls>
        <c:gapWidth val="55"/>
        <c:overlap val="100"/>
        <c:axId val="532395056"/>
        <c:axId val="1"/>
      </c:barChart>
      <c:catAx>
        <c:axId val="53239505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2500"/>
        </c:scaling>
        <c:delete val="0"/>
        <c:axPos val="l"/>
        <c:majorGridlines/>
        <c:title>
          <c:tx>
            <c:rich>
              <a:bodyPr rot="-5400000" vert="horz"/>
              <a:lstStyle/>
              <a:p>
                <a:pPr>
                  <a:defRPr/>
                </a:pPr>
                <a:r>
                  <a:rPr lang="en-US"/>
                  <a:t>Anzahl Mitarbeitende</a:t>
                </a:r>
              </a:p>
            </c:rich>
          </c:tx>
          <c:layout>
            <c:manualLayout>
              <c:xMode val="edge"/>
              <c:yMode val="edge"/>
              <c:x val="7.4999999999999997E-2"/>
              <c:y val="0.34714655717540255"/>
            </c:manualLayout>
          </c:layout>
          <c:overlay val="0"/>
        </c:title>
        <c:numFmt formatCode="0" sourceLinked="0"/>
        <c:majorTickMark val="none"/>
        <c:minorTickMark val="none"/>
        <c:tickLblPos val="nextTo"/>
        <c:crossAx val="532395056"/>
        <c:crosses val="autoZero"/>
        <c:crossBetween val="between"/>
      </c:val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Häufigkeitsverteilung</a:t>
            </a:r>
            <a:r>
              <a:rPr lang="de-DE" baseline="0"/>
              <a:t> Weg zur Arbeit</a:t>
            </a:r>
            <a:endParaRPr lang="de-DE"/>
          </a:p>
        </c:rich>
      </c:tx>
      <c:overlay val="0"/>
    </c:title>
    <c:autoTitleDeleted val="0"/>
    <c:plotArea>
      <c:layout>
        <c:manualLayout>
          <c:layoutTarget val="inner"/>
          <c:xMode val="edge"/>
          <c:yMode val="edge"/>
          <c:x val="7.8482505476289155E-2"/>
          <c:y val="0.10545754149152409"/>
          <c:w val="0.75884151323189863"/>
          <c:h val="0.73401199850018761"/>
        </c:manualLayout>
      </c:layout>
      <c:barChart>
        <c:barDir val="col"/>
        <c:grouping val="stacked"/>
        <c:varyColors val="0"/>
        <c:ser>
          <c:idx val="0"/>
          <c:order val="0"/>
          <c:tx>
            <c:strRef>
              <c:f>'Ergänzende Auswertungen'!$B$51</c:f>
              <c:strCache>
                <c:ptCount val="1"/>
                <c:pt idx="0">
                  <c:v>≤ 5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Auswertungen'!$B$52:$B$56</c:f>
              <c:numCache>
                <c:formatCode>0</c:formatCode>
                <c:ptCount val="5"/>
                <c:pt idx="0">
                  <c:v>30.077120822622106</c:v>
                </c:pt>
                <c:pt idx="1">
                  <c:v>38.181818181818187</c:v>
                </c:pt>
                <c:pt idx="2">
                  <c:v>36.363636363636367</c:v>
                </c:pt>
                <c:pt idx="3">
                  <c:v>26.865671641791046</c:v>
                </c:pt>
              </c:numCache>
            </c:numRef>
          </c:val>
          <c:extLst>
            <c:ext xmlns:c16="http://schemas.microsoft.com/office/drawing/2014/chart" uri="{C3380CC4-5D6E-409C-BE32-E72D297353CC}">
              <c16:uniqueId val="{00000000-786B-460F-9E80-BA0F23AE8101}"/>
            </c:ext>
          </c:extLst>
        </c:ser>
        <c:ser>
          <c:idx val="1"/>
          <c:order val="1"/>
          <c:tx>
            <c:strRef>
              <c:f>'Ergänzende Auswertungen'!$C$51</c:f>
              <c:strCache>
                <c:ptCount val="1"/>
                <c:pt idx="0">
                  <c:v>&gt; 5 km - ≤ 10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Auswertungen'!$C$52:$C$56</c:f>
              <c:numCache>
                <c:formatCode>0</c:formatCode>
                <c:ptCount val="5"/>
                <c:pt idx="0">
                  <c:v>15.938303341902312</c:v>
                </c:pt>
                <c:pt idx="1">
                  <c:v>14.545454545454545</c:v>
                </c:pt>
                <c:pt idx="2">
                  <c:v>16.666666666666664</c:v>
                </c:pt>
                <c:pt idx="3">
                  <c:v>16.044776119402986</c:v>
                </c:pt>
              </c:numCache>
            </c:numRef>
          </c:val>
          <c:extLst>
            <c:ext xmlns:c16="http://schemas.microsoft.com/office/drawing/2014/chart" uri="{C3380CC4-5D6E-409C-BE32-E72D297353CC}">
              <c16:uniqueId val="{00000001-786B-460F-9E80-BA0F23AE8101}"/>
            </c:ext>
          </c:extLst>
        </c:ser>
        <c:ser>
          <c:idx val="2"/>
          <c:order val="2"/>
          <c:tx>
            <c:strRef>
              <c:f>'Ergänzende Auswertungen'!$D$51</c:f>
              <c:strCache>
                <c:ptCount val="1"/>
                <c:pt idx="0">
                  <c:v>&gt; 10 km - ≤ 20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Auswertungen'!$D$52:$D$56</c:f>
              <c:numCache>
                <c:formatCode>0</c:formatCode>
                <c:ptCount val="5"/>
                <c:pt idx="0">
                  <c:v>28.277634961439592</c:v>
                </c:pt>
                <c:pt idx="1">
                  <c:v>29.09090909090909</c:v>
                </c:pt>
                <c:pt idx="2">
                  <c:v>31.818181818181817</c:v>
                </c:pt>
                <c:pt idx="3">
                  <c:v>27.238805970149254</c:v>
                </c:pt>
              </c:numCache>
            </c:numRef>
          </c:val>
          <c:extLst>
            <c:ext xmlns:c16="http://schemas.microsoft.com/office/drawing/2014/chart" uri="{C3380CC4-5D6E-409C-BE32-E72D297353CC}">
              <c16:uniqueId val="{00000002-786B-460F-9E80-BA0F23AE8101}"/>
            </c:ext>
          </c:extLst>
        </c:ser>
        <c:ser>
          <c:idx val="3"/>
          <c:order val="3"/>
          <c:tx>
            <c:strRef>
              <c:f>'Ergänzende Auswertungen'!$E$51</c:f>
              <c:strCache>
                <c:ptCount val="1"/>
                <c:pt idx="0">
                  <c:v>&gt; 20 km - ≤ 30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Auswertungen'!$E$52:$E$56</c:f>
              <c:numCache>
                <c:formatCode>0</c:formatCode>
                <c:ptCount val="5"/>
                <c:pt idx="0">
                  <c:v>14.138817480719796</c:v>
                </c:pt>
                <c:pt idx="1">
                  <c:v>7.2727272727272725</c:v>
                </c:pt>
                <c:pt idx="2">
                  <c:v>9.0909090909090917</c:v>
                </c:pt>
                <c:pt idx="3">
                  <c:v>16.791044776119403</c:v>
                </c:pt>
              </c:numCache>
            </c:numRef>
          </c:val>
          <c:extLst>
            <c:ext xmlns:c16="http://schemas.microsoft.com/office/drawing/2014/chart" uri="{C3380CC4-5D6E-409C-BE32-E72D297353CC}">
              <c16:uniqueId val="{00000003-786B-460F-9E80-BA0F23AE8101}"/>
            </c:ext>
          </c:extLst>
        </c:ser>
        <c:ser>
          <c:idx val="4"/>
          <c:order val="4"/>
          <c:tx>
            <c:strRef>
              <c:f>'Ergänzende Auswertungen'!$F$51</c:f>
              <c:strCache>
                <c:ptCount val="1"/>
                <c:pt idx="0">
                  <c:v>&gt; 30 km - ≤ 40 km </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Auswertungen'!$F$52:$F$56</c:f>
              <c:numCache>
                <c:formatCode>0</c:formatCode>
                <c:ptCount val="5"/>
                <c:pt idx="0">
                  <c:v>5.3984575835475574</c:v>
                </c:pt>
                <c:pt idx="1">
                  <c:v>5.4545454545454541</c:v>
                </c:pt>
                <c:pt idx="2">
                  <c:v>4.5454545454545459</c:v>
                </c:pt>
                <c:pt idx="3">
                  <c:v>5.5970149253731343</c:v>
                </c:pt>
              </c:numCache>
            </c:numRef>
          </c:val>
          <c:extLst>
            <c:ext xmlns:c16="http://schemas.microsoft.com/office/drawing/2014/chart" uri="{C3380CC4-5D6E-409C-BE32-E72D297353CC}">
              <c16:uniqueId val="{00000004-786B-460F-9E80-BA0F23AE8101}"/>
            </c:ext>
          </c:extLst>
        </c:ser>
        <c:ser>
          <c:idx val="5"/>
          <c:order val="5"/>
          <c:tx>
            <c:strRef>
              <c:f>'Ergänzende Auswertungen'!$G$51</c:f>
              <c:strCache>
                <c:ptCount val="1"/>
                <c:pt idx="0">
                  <c:v>&gt; 40 km - ≤ 50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Auswertungen'!$G$52:$G$56</c:f>
              <c:numCache>
                <c:formatCode>0</c:formatCode>
                <c:ptCount val="5"/>
                <c:pt idx="0">
                  <c:v>2.5706940874035991</c:v>
                </c:pt>
                <c:pt idx="1">
                  <c:v>0</c:v>
                </c:pt>
                <c:pt idx="2">
                  <c:v>1.5151515151515151</c:v>
                </c:pt>
                <c:pt idx="3">
                  <c:v>3.3582089552238807</c:v>
                </c:pt>
              </c:numCache>
            </c:numRef>
          </c:val>
          <c:extLst>
            <c:ext xmlns:c16="http://schemas.microsoft.com/office/drawing/2014/chart" uri="{C3380CC4-5D6E-409C-BE32-E72D297353CC}">
              <c16:uniqueId val="{00000005-786B-460F-9E80-BA0F23AE8101}"/>
            </c:ext>
          </c:extLst>
        </c:ser>
        <c:ser>
          <c:idx val="6"/>
          <c:order val="6"/>
          <c:tx>
            <c:strRef>
              <c:f>'Ergänzende Auswertungen'!$H$51</c:f>
              <c:strCache>
                <c:ptCount val="1"/>
                <c:pt idx="0">
                  <c:v>&gt; 50 km</c:v>
                </c:pt>
              </c:strCache>
            </c:strRef>
          </c:tx>
          <c:invertIfNegative val="0"/>
          <c:cat>
            <c:strRef>
              <c:f>'Ergänzende Auswertungen'!$A$52:$A$56</c:f>
              <c:strCache>
                <c:ptCount val="5"/>
                <c:pt idx="0">
                  <c:v>Gesamt</c:v>
                </c:pt>
                <c:pt idx="1">
                  <c:v> Werk 1 </c:v>
                </c:pt>
                <c:pt idx="2">
                  <c:v> Werk 2 </c:v>
                </c:pt>
                <c:pt idx="3">
                  <c:v> Werk 3 </c:v>
                </c:pt>
                <c:pt idx="4">
                  <c:v> etc. </c:v>
                </c:pt>
              </c:strCache>
            </c:strRef>
          </c:cat>
          <c:val>
            <c:numRef>
              <c:f>'Ergänzende Auswertungen'!$H$52:$H$56</c:f>
              <c:numCache>
                <c:formatCode>0</c:formatCode>
                <c:ptCount val="5"/>
                <c:pt idx="0">
                  <c:v>3.5989717223650386</c:v>
                </c:pt>
                <c:pt idx="1">
                  <c:v>5.4545454545454541</c:v>
                </c:pt>
                <c:pt idx="2">
                  <c:v>0</c:v>
                </c:pt>
                <c:pt idx="3">
                  <c:v>4.1044776119402986</c:v>
                </c:pt>
              </c:numCache>
            </c:numRef>
          </c:val>
          <c:extLst>
            <c:ext xmlns:c16="http://schemas.microsoft.com/office/drawing/2014/chart" uri="{C3380CC4-5D6E-409C-BE32-E72D297353CC}">
              <c16:uniqueId val="{00000006-786B-460F-9E80-BA0F23AE8101}"/>
            </c:ext>
          </c:extLst>
        </c:ser>
        <c:dLbls>
          <c:showLegendKey val="0"/>
          <c:showVal val="0"/>
          <c:showCatName val="0"/>
          <c:showSerName val="0"/>
          <c:showPercent val="0"/>
          <c:showBubbleSize val="0"/>
        </c:dLbls>
        <c:gapWidth val="55"/>
        <c:overlap val="100"/>
        <c:axId val="532392104"/>
        <c:axId val="1"/>
      </c:barChart>
      <c:catAx>
        <c:axId val="53239210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der Mitarbeitenden [%]</a:t>
                </a:r>
              </a:p>
            </c:rich>
          </c:tx>
          <c:overlay val="0"/>
        </c:title>
        <c:numFmt formatCode="0" sourceLinked="0"/>
        <c:majorTickMark val="none"/>
        <c:minorTickMark val="none"/>
        <c:tickLblPos val="nextTo"/>
        <c:crossAx val="532392104"/>
        <c:crosses val="autoZero"/>
        <c:crossBetween val="between"/>
      </c:valAx>
    </c:plotArea>
    <c:legend>
      <c:legendPos val="r"/>
      <c:layout>
        <c:manualLayout>
          <c:xMode val="edge"/>
          <c:yMode val="edge"/>
          <c:x val="0.85612070654368866"/>
          <c:y val="0.38746803069053709"/>
          <c:w val="0.13027923795230045"/>
          <c:h val="0.32097186700767261"/>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'Ergänzende Auswertungen'!$A$102:$A$107</c:f>
              <c:strCache>
                <c:ptCount val="6"/>
                <c:pt idx="0">
                  <c:v> Auto </c:v>
                </c:pt>
                <c:pt idx="1">
                  <c:v> Bus/Bahn </c:v>
                </c:pt>
                <c:pt idx="2">
                  <c:v> Fahrrad </c:v>
                </c:pt>
                <c:pt idx="3">
                  <c:v> zu Fuß </c:v>
                </c:pt>
                <c:pt idx="4">
                  <c:v> Fahrgemeinschaft </c:v>
                </c:pt>
                <c:pt idx="5">
                  <c:v> Sonstiges </c:v>
                </c:pt>
              </c:strCache>
            </c:strRef>
          </c:cat>
          <c:val>
            <c:numRef>
              <c:f>'Ergänzende Auswertungen'!$D$102:$D$107</c:f>
              <c:numCache>
                <c:formatCode>0</c:formatCode>
                <c:ptCount val="6"/>
                <c:pt idx="0">
                  <c:v>85.25</c:v>
                </c:pt>
                <c:pt idx="1">
                  <c:v>0.5</c:v>
                </c:pt>
                <c:pt idx="2">
                  <c:v>29.75</c:v>
                </c:pt>
                <c:pt idx="3">
                  <c:v>6</c:v>
                </c:pt>
                <c:pt idx="4">
                  <c:v>4.75</c:v>
                </c:pt>
                <c:pt idx="5" formatCode="General">
                  <c:v>3</c:v>
                </c:pt>
              </c:numCache>
            </c:numRef>
          </c:val>
          <c:extLst>
            <c:ext xmlns:c16="http://schemas.microsoft.com/office/drawing/2014/chart" uri="{C3380CC4-5D6E-409C-BE32-E72D297353CC}">
              <c16:uniqueId val="{00000000-4935-43B8-9F36-B53E4E404DD1}"/>
            </c:ext>
          </c:extLst>
        </c:ser>
        <c:dLbls>
          <c:showLegendKey val="0"/>
          <c:showVal val="0"/>
          <c:showCatName val="0"/>
          <c:showSerName val="0"/>
          <c:showPercent val="0"/>
          <c:showBubbleSize val="0"/>
        </c:dLbls>
        <c:gapWidth val="150"/>
        <c:axId val="522360168"/>
        <c:axId val="1"/>
      </c:barChart>
      <c:catAx>
        <c:axId val="522360168"/>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Anteil Mitarbeitende [%]</a:t>
                </a:r>
              </a:p>
            </c:rich>
          </c:tx>
          <c:overlay val="0"/>
        </c:title>
        <c:numFmt formatCode="0" sourceLinked="0"/>
        <c:majorTickMark val="out"/>
        <c:minorTickMark val="none"/>
        <c:tickLblPos val="nextTo"/>
        <c:crossAx val="52236016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Hochrechnung Dauer der Fahrten zwischen den Werken</a:t>
            </a:r>
          </a:p>
        </c:rich>
      </c:tx>
      <c:overlay val="0"/>
    </c:title>
    <c:autoTitleDeleted val="0"/>
    <c:plotArea>
      <c:layout/>
      <c:barChart>
        <c:barDir val="col"/>
        <c:grouping val="stacked"/>
        <c:varyColors val="0"/>
        <c:ser>
          <c:idx val="0"/>
          <c:order val="0"/>
          <c:tx>
            <c:strRef>
              <c:f>'Ergänzende Auswertungen'!$C$79</c:f>
              <c:strCache>
                <c:ptCount val="1"/>
                <c:pt idx="0">
                  <c:v>Werk 1 &lt;-&gt; Werk 2</c:v>
                </c:pt>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Auswertungen'!$C$80:$C$84</c:f>
              <c:numCache>
                <c:formatCode>0</c:formatCode>
                <c:ptCount val="5"/>
                <c:pt idx="0">
                  <c:v>2313.9317015874117</c:v>
                </c:pt>
                <c:pt idx="1">
                  <c:v>16.842105263157894</c:v>
                </c:pt>
                <c:pt idx="2">
                  <c:v>802.90909090909099</c:v>
                </c:pt>
                <c:pt idx="3">
                  <c:v>1494.1805054151628</c:v>
                </c:pt>
                <c:pt idx="4">
                  <c:v>0</c:v>
                </c:pt>
              </c:numCache>
            </c:numRef>
          </c:val>
          <c:extLst>
            <c:ext xmlns:c16="http://schemas.microsoft.com/office/drawing/2014/chart" uri="{C3380CC4-5D6E-409C-BE32-E72D297353CC}">
              <c16:uniqueId val="{00000000-069E-4A7F-9AC2-6696CC22E52C}"/>
            </c:ext>
          </c:extLst>
        </c:ser>
        <c:ser>
          <c:idx val="1"/>
          <c:order val="1"/>
          <c:tx>
            <c:strRef>
              <c:f>'Ergänzende Auswertungen'!$D$79</c:f>
              <c:strCache>
                <c:ptCount val="1"/>
                <c:pt idx="0">
                  <c:v>Werk 1 &lt;-&gt; Werk 3</c:v>
                </c:pt>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Auswertungen'!$D$80:$D$84</c:f>
              <c:numCache>
                <c:formatCode>0</c:formatCode>
                <c:ptCount val="5"/>
                <c:pt idx="0">
                  <c:v>183.55234657039713</c:v>
                </c:pt>
                <c:pt idx="1">
                  <c:v>0</c:v>
                </c:pt>
                <c:pt idx="2">
                  <c:v>0</c:v>
                </c:pt>
                <c:pt idx="3">
                  <c:v>183.55234657039713</c:v>
                </c:pt>
                <c:pt idx="4">
                  <c:v>0</c:v>
                </c:pt>
              </c:numCache>
            </c:numRef>
          </c:val>
          <c:extLst>
            <c:ext xmlns:c16="http://schemas.microsoft.com/office/drawing/2014/chart" uri="{C3380CC4-5D6E-409C-BE32-E72D297353CC}">
              <c16:uniqueId val="{00000001-069E-4A7F-9AC2-6696CC22E52C}"/>
            </c:ext>
          </c:extLst>
        </c:ser>
        <c:ser>
          <c:idx val="2"/>
          <c:order val="2"/>
          <c:tx>
            <c:strRef>
              <c:f>'Ergänzende Auswertungen'!$E$79</c:f>
              <c:strCache>
                <c:ptCount val="1"/>
                <c:pt idx="0">
                  <c:v>Werk 2 &lt;-&gt; Werk 3</c:v>
                </c:pt>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Auswertungen'!$E$80:$E$84</c:f>
              <c:numCache>
                <c:formatCode>0</c:formatCode>
                <c:ptCount val="5"/>
                <c:pt idx="0">
                  <c:v>251.41417787988195</c:v>
                </c:pt>
                <c:pt idx="1">
                  <c:v>0</c:v>
                </c:pt>
                <c:pt idx="2">
                  <c:v>20.363636363636363</c:v>
                </c:pt>
                <c:pt idx="3">
                  <c:v>231.05054151624557</c:v>
                </c:pt>
                <c:pt idx="4">
                  <c:v>0</c:v>
                </c:pt>
              </c:numCache>
            </c:numRef>
          </c:val>
          <c:extLst>
            <c:ext xmlns:c16="http://schemas.microsoft.com/office/drawing/2014/chart" uri="{C3380CC4-5D6E-409C-BE32-E72D297353CC}">
              <c16:uniqueId val="{00000002-069E-4A7F-9AC2-6696CC22E52C}"/>
            </c:ext>
          </c:extLst>
        </c:ser>
        <c:ser>
          <c:idx val="3"/>
          <c:order val="3"/>
          <c:tx>
            <c:strRef>
              <c:f>'Ergänzende Auswertungen'!$F$79</c:f>
              <c:strCache>
                <c:ptCount val="1"/>
                <c:pt idx="0">
                  <c:v>etc. </c:v>
                </c:pt>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Auswertungen'!$F$80:$F$84</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069E-4A7F-9AC2-6696CC22E52C}"/>
            </c:ext>
          </c:extLst>
        </c:ser>
        <c:ser>
          <c:idx val="4"/>
          <c:order val="4"/>
          <c:tx>
            <c:strRef>
              <c:f>'Ergänzende Auswertungen'!$G$79</c:f>
              <c:strCache>
                <c:ptCount val="1"/>
                <c:pt idx="0">
                  <c:v>Summe</c:v>
                </c:pt>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Auswertungen'!$G$80:$G$84</c:f>
              <c:numCache>
                <c:formatCode>0</c:formatCode>
                <c:ptCount val="5"/>
                <c:pt idx="0">
                  <c:v>2748.8982260376911</c:v>
                </c:pt>
                <c:pt idx="1">
                  <c:v>16.842105263157894</c:v>
                </c:pt>
                <c:pt idx="2">
                  <c:v>823.27272727272737</c:v>
                </c:pt>
                <c:pt idx="3">
                  <c:v>1908.7833935018054</c:v>
                </c:pt>
                <c:pt idx="4">
                  <c:v>0</c:v>
                </c:pt>
              </c:numCache>
            </c:numRef>
          </c:val>
          <c:extLst>
            <c:ext xmlns:c16="http://schemas.microsoft.com/office/drawing/2014/chart" uri="{C3380CC4-5D6E-409C-BE32-E72D297353CC}">
              <c16:uniqueId val="{00000004-069E-4A7F-9AC2-6696CC22E52C}"/>
            </c:ext>
          </c:extLst>
        </c:ser>
        <c:ser>
          <c:idx val="5"/>
          <c:order val="5"/>
          <c:tx>
            <c:strRef>
              <c:f>'Ergänzende Auswertungen'!$H$79</c:f>
              <c:strCache>
                <c:ptCount val="1"/>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Auswertungen'!$H$80:$H$84</c:f>
              <c:numCache>
                <c:formatCode>#,##0.0</c:formatCode>
                <c:ptCount val="5"/>
              </c:numCache>
            </c:numRef>
          </c:val>
          <c:extLst>
            <c:ext xmlns:c16="http://schemas.microsoft.com/office/drawing/2014/chart" uri="{C3380CC4-5D6E-409C-BE32-E72D297353CC}">
              <c16:uniqueId val="{00000005-069E-4A7F-9AC2-6696CC22E52C}"/>
            </c:ext>
          </c:extLst>
        </c:ser>
        <c:ser>
          <c:idx val="6"/>
          <c:order val="6"/>
          <c:tx>
            <c:strRef>
              <c:f>'Ergänzende Auswertungen'!$I$79</c:f>
              <c:strCache>
                <c:ptCount val="1"/>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Auswertungen'!$I$80:$I$84</c:f>
              <c:numCache>
                <c:formatCode>#,##0.0</c:formatCode>
                <c:ptCount val="5"/>
              </c:numCache>
            </c:numRef>
          </c:val>
          <c:extLst>
            <c:ext xmlns:c16="http://schemas.microsoft.com/office/drawing/2014/chart" uri="{C3380CC4-5D6E-409C-BE32-E72D297353CC}">
              <c16:uniqueId val="{00000006-069E-4A7F-9AC2-6696CC22E52C}"/>
            </c:ext>
          </c:extLst>
        </c:ser>
        <c:ser>
          <c:idx val="7"/>
          <c:order val="7"/>
          <c:tx>
            <c:strRef>
              <c:f>'Ergänzende Auswertungen'!$J$79</c:f>
              <c:strCache>
                <c:ptCount val="1"/>
              </c:strCache>
            </c:strRef>
          </c:tx>
          <c:invertIfNegative val="0"/>
          <c:cat>
            <c:strRef>
              <c:f>'Ergänzende Auswertungen'!$A$80:$A$84</c:f>
              <c:strCache>
                <c:ptCount val="5"/>
                <c:pt idx="0">
                  <c:v>Gesamt</c:v>
                </c:pt>
                <c:pt idx="1">
                  <c:v>Gesellschaft 1</c:v>
                </c:pt>
                <c:pt idx="2">
                  <c:v>Gesellschaft 2</c:v>
                </c:pt>
                <c:pt idx="3">
                  <c:v>Gesellschaft 3</c:v>
                </c:pt>
                <c:pt idx="4">
                  <c:v>etc.</c:v>
                </c:pt>
              </c:strCache>
            </c:strRef>
          </c:cat>
          <c:val>
            <c:numRef>
              <c:f>'Ergänzende Auswertungen'!$J$80:$J$84</c:f>
              <c:numCache>
                <c:formatCode>#,##0.0</c:formatCode>
                <c:ptCount val="5"/>
              </c:numCache>
            </c:numRef>
          </c:val>
          <c:extLst>
            <c:ext xmlns:c16="http://schemas.microsoft.com/office/drawing/2014/chart" uri="{C3380CC4-5D6E-409C-BE32-E72D297353CC}">
              <c16:uniqueId val="{00000007-069E-4A7F-9AC2-6696CC22E52C}"/>
            </c:ext>
          </c:extLst>
        </c:ser>
        <c:dLbls>
          <c:showLegendKey val="0"/>
          <c:showVal val="0"/>
          <c:showCatName val="0"/>
          <c:showSerName val="0"/>
          <c:showPercent val="0"/>
          <c:showBubbleSize val="0"/>
        </c:dLbls>
        <c:gapWidth val="55"/>
        <c:overlap val="100"/>
        <c:axId val="532400304"/>
        <c:axId val="1"/>
      </c:barChart>
      <c:catAx>
        <c:axId val="53240030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Dauer der Fahrten [h]</a:t>
                </a:r>
              </a:p>
            </c:rich>
          </c:tx>
          <c:overlay val="0"/>
        </c:title>
        <c:numFmt formatCode="#,##0" sourceLinked="0"/>
        <c:majorTickMark val="none"/>
        <c:minorTickMark val="none"/>
        <c:tickLblPos val="nextTo"/>
        <c:crossAx val="532400304"/>
        <c:crosses val="autoZero"/>
        <c:crossBetween val="between"/>
      </c:valAx>
    </c:plotArea>
    <c:legend>
      <c:legendPos val="r"/>
      <c:layout>
        <c:manualLayout>
          <c:xMode val="edge"/>
          <c:yMode val="edge"/>
          <c:x val="0.8697050222468905"/>
          <c:y val="0.37729357798165136"/>
          <c:w val="0.11810016538260358"/>
          <c:h val="0.32912844036697247"/>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Hochrechnung Kosten der Fahrten</a:t>
            </a:r>
            <a:r>
              <a:rPr lang="en-US" baseline="0"/>
              <a:t> zwischen den Werken [45 €/h]</a:t>
            </a:r>
            <a:endParaRPr lang="en-US"/>
          </a:p>
        </c:rich>
      </c:tx>
      <c:overlay val="0"/>
    </c:title>
    <c:autoTitleDeleted val="0"/>
    <c:plotArea>
      <c:layout/>
      <c:barChart>
        <c:barDir val="col"/>
        <c:grouping val="stacked"/>
        <c:varyColors val="0"/>
        <c:ser>
          <c:idx val="0"/>
          <c:order val="0"/>
          <c:tx>
            <c:strRef>
              <c:f>'Ergänzende Auswertungen'!$C$90</c:f>
              <c:strCache>
                <c:ptCount val="1"/>
                <c:pt idx="0">
                  <c:v>Werk 1 &lt;-&gt; Werk 2</c:v>
                </c:pt>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Auswertungen'!$C$91:$C$95</c:f>
              <c:numCache>
                <c:formatCode>0</c:formatCode>
                <c:ptCount val="5"/>
                <c:pt idx="0">
                  <c:v>104126.92657143352</c:v>
                </c:pt>
                <c:pt idx="1">
                  <c:v>757.8947368421052</c:v>
                </c:pt>
                <c:pt idx="2">
                  <c:v>36130.909090909096</c:v>
                </c:pt>
                <c:pt idx="3">
                  <c:v>67238.122743682325</c:v>
                </c:pt>
                <c:pt idx="4">
                  <c:v>0</c:v>
                </c:pt>
              </c:numCache>
            </c:numRef>
          </c:val>
          <c:extLst>
            <c:ext xmlns:c16="http://schemas.microsoft.com/office/drawing/2014/chart" uri="{C3380CC4-5D6E-409C-BE32-E72D297353CC}">
              <c16:uniqueId val="{00000000-4BCE-4B71-85A4-6A1A5E568925}"/>
            </c:ext>
          </c:extLst>
        </c:ser>
        <c:ser>
          <c:idx val="1"/>
          <c:order val="1"/>
          <c:tx>
            <c:strRef>
              <c:f>'Ergänzende Auswertungen'!$D$90</c:f>
              <c:strCache>
                <c:ptCount val="1"/>
                <c:pt idx="0">
                  <c:v>Werk 1 &lt;-&gt; Werk 3</c:v>
                </c:pt>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Auswertungen'!$D$91:$D$95</c:f>
              <c:numCache>
                <c:formatCode>0</c:formatCode>
                <c:ptCount val="5"/>
                <c:pt idx="0">
                  <c:v>8259.8555956678701</c:v>
                </c:pt>
                <c:pt idx="1">
                  <c:v>0</c:v>
                </c:pt>
                <c:pt idx="2">
                  <c:v>0</c:v>
                </c:pt>
                <c:pt idx="3">
                  <c:v>8259.8555956678701</c:v>
                </c:pt>
                <c:pt idx="4">
                  <c:v>0</c:v>
                </c:pt>
              </c:numCache>
            </c:numRef>
          </c:val>
          <c:extLst>
            <c:ext xmlns:c16="http://schemas.microsoft.com/office/drawing/2014/chart" uri="{C3380CC4-5D6E-409C-BE32-E72D297353CC}">
              <c16:uniqueId val="{00000001-4BCE-4B71-85A4-6A1A5E568925}"/>
            </c:ext>
          </c:extLst>
        </c:ser>
        <c:ser>
          <c:idx val="2"/>
          <c:order val="2"/>
          <c:tx>
            <c:strRef>
              <c:f>'Ergänzende Auswertungen'!$E$90</c:f>
              <c:strCache>
                <c:ptCount val="1"/>
                <c:pt idx="0">
                  <c:v>Werk 2 &lt;-&gt; Werk 3</c:v>
                </c:pt>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Auswertungen'!$E$91:$E$95</c:f>
              <c:numCache>
                <c:formatCode>0</c:formatCode>
                <c:ptCount val="5"/>
                <c:pt idx="0">
                  <c:v>11313.638004594686</c:v>
                </c:pt>
                <c:pt idx="1">
                  <c:v>0</c:v>
                </c:pt>
                <c:pt idx="2">
                  <c:v>916.36363636363637</c:v>
                </c:pt>
                <c:pt idx="3">
                  <c:v>10397.27436823105</c:v>
                </c:pt>
                <c:pt idx="4">
                  <c:v>0</c:v>
                </c:pt>
              </c:numCache>
            </c:numRef>
          </c:val>
          <c:extLst>
            <c:ext xmlns:c16="http://schemas.microsoft.com/office/drawing/2014/chart" uri="{C3380CC4-5D6E-409C-BE32-E72D297353CC}">
              <c16:uniqueId val="{00000002-4BCE-4B71-85A4-6A1A5E568925}"/>
            </c:ext>
          </c:extLst>
        </c:ser>
        <c:ser>
          <c:idx val="3"/>
          <c:order val="3"/>
          <c:tx>
            <c:strRef>
              <c:f>'Ergänzende Auswertungen'!$F$90</c:f>
              <c:strCache>
                <c:ptCount val="1"/>
                <c:pt idx="0">
                  <c:v>etc. </c:v>
                </c:pt>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Auswertungen'!$F$91:$F$95</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4BCE-4B71-85A4-6A1A5E568925}"/>
            </c:ext>
          </c:extLst>
        </c:ser>
        <c:ser>
          <c:idx val="4"/>
          <c:order val="4"/>
          <c:tx>
            <c:strRef>
              <c:f>'Ergänzende Auswertungen'!$G$90</c:f>
              <c:strCache>
                <c:ptCount val="1"/>
                <c:pt idx="0">
                  <c:v>Summe</c:v>
                </c:pt>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Auswertungen'!$G$91:$G$95</c:f>
              <c:numCache>
                <c:formatCode>0</c:formatCode>
                <c:ptCount val="5"/>
                <c:pt idx="0">
                  <c:v>123700.42017169608</c:v>
                </c:pt>
                <c:pt idx="1">
                  <c:v>757.8947368421052</c:v>
                </c:pt>
                <c:pt idx="2">
                  <c:v>37047.272727272735</c:v>
                </c:pt>
                <c:pt idx="3">
                  <c:v>85895.252707581254</c:v>
                </c:pt>
              </c:numCache>
            </c:numRef>
          </c:val>
          <c:extLst>
            <c:ext xmlns:c16="http://schemas.microsoft.com/office/drawing/2014/chart" uri="{C3380CC4-5D6E-409C-BE32-E72D297353CC}">
              <c16:uniqueId val="{00000004-4BCE-4B71-85A4-6A1A5E568925}"/>
            </c:ext>
          </c:extLst>
        </c:ser>
        <c:ser>
          <c:idx val="5"/>
          <c:order val="5"/>
          <c:tx>
            <c:strRef>
              <c:f>'Ergänzende Auswertungen'!$H$90</c:f>
              <c:strCache>
                <c:ptCount val="1"/>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Auswertungen'!$H$91:$H$95</c:f>
              <c:numCache>
                <c:formatCode>#,##0.0</c:formatCode>
                <c:ptCount val="5"/>
              </c:numCache>
            </c:numRef>
          </c:val>
          <c:extLst>
            <c:ext xmlns:c16="http://schemas.microsoft.com/office/drawing/2014/chart" uri="{C3380CC4-5D6E-409C-BE32-E72D297353CC}">
              <c16:uniqueId val="{00000005-4BCE-4B71-85A4-6A1A5E568925}"/>
            </c:ext>
          </c:extLst>
        </c:ser>
        <c:ser>
          <c:idx val="6"/>
          <c:order val="6"/>
          <c:tx>
            <c:strRef>
              <c:f>'Ergänzende Auswertungen'!$I$90</c:f>
              <c:strCache>
                <c:ptCount val="1"/>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Auswertungen'!$I$91:$I$95</c:f>
              <c:numCache>
                <c:formatCode>#,##0.0</c:formatCode>
                <c:ptCount val="5"/>
              </c:numCache>
            </c:numRef>
          </c:val>
          <c:extLst>
            <c:ext xmlns:c16="http://schemas.microsoft.com/office/drawing/2014/chart" uri="{C3380CC4-5D6E-409C-BE32-E72D297353CC}">
              <c16:uniqueId val="{00000006-4BCE-4B71-85A4-6A1A5E568925}"/>
            </c:ext>
          </c:extLst>
        </c:ser>
        <c:ser>
          <c:idx val="7"/>
          <c:order val="7"/>
          <c:tx>
            <c:strRef>
              <c:f>'Ergänzende Auswertungen'!$J$90</c:f>
              <c:strCache>
                <c:ptCount val="1"/>
              </c:strCache>
            </c:strRef>
          </c:tx>
          <c:invertIfNegative val="0"/>
          <c:cat>
            <c:strRef>
              <c:f>'Ergänzende Auswertungen'!$A$91:$A$95</c:f>
              <c:strCache>
                <c:ptCount val="5"/>
                <c:pt idx="0">
                  <c:v>Gesamt</c:v>
                </c:pt>
                <c:pt idx="1">
                  <c:v>Gesellschaft 1</c:v>
                </c:pt>
                <c:pt idx="2">
                  <c:v>Gesellschaft 2</c:v>
                </c:pt>
                <c:pt idx="3">
                  <c:v>Gesellschaft 3</c:v>
                </c:pt>
                <c:pt idx="4">
                  <c:v>etc.</c:v>
                </c:pt>
              </c:strCache>
            </c:strRef>
          </c:cat>
          <c:val>
            <c:numRef>
              <c:f>'Ergänzende Auswertungen'!$J$91:$J$95</c:f>
              <c:numCache>
                <c:formatCode>#,##0.0</c:formatCode>
                <c:ptCount val="5"/>
              </c:numCache>
            </c:numRef>
          </c:val>
          <c:extLst>
            <c:ext xmlns:c16="http://schemas.microsoft.com/office/drawing/2014/chart" uri="{C3380CC4-5D6E-409C-BE32-E72D297353CC}">
              <c16:uniqueId val="{00000007-4BCE-4B71-85A4-6A1A5E568925}"/>
            </c:ext>
          </c:extLst>
        </c:ser>
        <c:dLbls>
          <c:showLegendKey val="0"/>
          <c:showVal val="0"/>
          <c:showCatName val="0"/>
          <c:showSerName val="0"/>
          <c:showPercent val="0"/>
          <c:showBubbleSize val="0"/>
        </c:dLbls>
        <c:gapWidth val="55"/>
        <c:overlap val="100"/>
        <c:axId val="532377672"/>
        <c:axId val="1"/>
      </c:barChart>
      <c:catAx>
        <c:axId val="53237767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2500000"/>
        </c:scaling>
        <c:delete val="0"/>
        <c:axPos val="l"/>
        <c:majorGridlines/>
        <c:title>
          <c:tx>
            <c:rich>
              <a:bodyPr rot="-5400000" vert="horz"/>
              <a:lstStyle/>
              <a:p>
                <a:pPr>
                  <a:defRPr/>
                </a:pPr>
                <a:r>
                  <a:rPr lang="en-US"/>
                  <a:t>Kosten [€]</a:t>
                </a:r>
              </a:p>
            </c:rich>
          </c:tx>
          <c:overlay val="0"/>
        </c:title>
        <c:numFmt formatCode="#,##0" sourceLinked="0"/>
        <c:majorTickMark val="none"/>
        <c:minorTickMark val="none"/>
        <c:tickLblPos val="nextTo"/>
        <c:crossAx val="532377672"/>
        <c:crosses val="autoZero"/>
        <c:crossBetween val="between"/>
      </c:valAx>
    </c:plotArea>
    <c:legend>
      <c:legendPos val="r"/>
      <c:layout>
        <c:manualLayout>
          <c:xMode val="edge"/>
          <c:yMode val="edge"/>
          <c:x val="0.8697050222468905"/>
          <c:y val="0.37729357798165136"/>
          <c:w val="0.11810016538260358"/>
          <c:h val="0.32912844036697247"/>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Häufigkeitsverteilung Weg zur Arbeit (Gesamt)</a:t>
            </a:r>
          </a:p>
        </c:rich>
      </c:tx>
      <c:overlay val="0"/>
    </c:title>
    <c:autoTitleDeleted val="0"/>
    <c:plotArea>
      <c:layout/>
      <c:barChart>
        <c:barDir val="col"/>
        <c:grouping val="clustered"/>
        <c:varyColors val="0"/>
        <c:ser>
          <c:idx val="0"/>
          <c:order val="0"/>
          <c:tx>
            <c:v>Anzahl Mitarbeitende</c:v>
          </c:tx>
          <c:invertIfNegative val="0"/>
          <c:cat>
            <c:strRef>
              <c:f>'Ergänzende Auswertungen'!$B$25:$H$25</c:f>
              <c:strCache>
                <c:ptCount val="7"/>
                <c:pt idx="0">
                  <c:v>≤ 5 km</c:v>
                </c:pt>
                <c:pt idx="1">
                  <c:v>&gt; 5 km - ≤ 10 km</c:v>
                </c:pt>
                <c:pt idx="2">
                  <c:v>&gt; 10 km - ≤ 20 km</c:v>
                </c:pt>
                <c:pt idx="3">
                  <c:v>&gt; 20 km - ≤ 30 km</c:v>
                </c:pt>
                <c:pt idx="4">
                  <c:v>&gt; 30 km - ≤ 40 km </c:v>
                </c:pt>
                <c:pt idx="5">
                  <c:v>&gt; 40 km - ≤ 50 km</c:v>
                </c:pt>
                <c:pt idx="6">
                  <c:v>&gt; 50 km</c:v>
                </c:pt>
              </c:strCache>
            </c:strRef>
          </c:cat>
          <c:val>
            <c:numRef>
              <c:f>'Ergänzende Auswertungen'!$B$26:$H$26</c:f>
              <c:numCache>
                <c:formatCode>0</c:formatCode>
                <c:ptCount val="7"/>
                <c:pt idx="0">
                  <c:v>117</c:v>
                </c:pt>
                <c:pt idx="1">
                  <c:v>62</c:v>
                </c:pt>
                <c:pt idx="2">
                  <c:v>110</c:v>
                </c:pt>
                <c:pt idx="3">
                  <c:v>55</c:v>
                </c:pt>
                <c:pt idx="4">
                  <c:v>21</c:v>
                </c:pt>
                <c:pt idx="5">
                  <c:v>10</c:v>
                </c:pt>
                <c:pt idx="6">
                  <c:v>14</c:v>
                </c:pt>
              </c:numCache>
            </c:numRef>
          </c:val>
          <c:extLst>
            <c:ext xmlns:c16="http://schemas.microsoft.com/office/drawing/2014/chart" uri="{C3380CC4-5D6E-409C-BE32-E72D297353CC}">
              <c16:uniqueId val="{00000000-067F-46D6-81D1-2292EC2198A9}"/>
            </c:ext>
          </c:extLst>
        </c:ser>
        <c:dLbls>
          <c:showLegendKey val="0"/>
          <c:showVal val="0"/>
          <c:showCatName val="0"/>
          <c:showSerName val="0"/>
          <c:showPercent val="0"/>
          <c:showBubbleSize val="0"/>
        </c:dLbls>
        <c:gapWidth val="150"/>
        <c:axId val="532371440"/>
        <c:axId val="1"/>
      </c:barChart>
      <c:catAx>
        <c:axId val="53237144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Mitarbeitende</a:t>
                </a:r>
              </a:p>
            </c:rich>
          </c:tx>
          <c:overlay val="0"/>
        </c:title>
        <c:numFmt formatCode="0" sourceLinked="1"/>
        <c:majorTickMark val="out"/>
        <c:minorTickMark val="none"/>
        <c:tickLblPos val="nextTo"/>
        <c:crossAx val="532371440"/>
        <c:crosses val="autoZero"/>
        <c:crossBetween val="between"/>
      </c:valAx>
      <c:dTable>
        <c:showHorzBorder val="1"/>
        <c:showVertBorder val="1"/>
        <c:showOutline val="1"/>
        <c:showKeys val="0"/>
      </c:dTable>
    </c:plotArea>
    <c:plotVisOnly val="1"/>
    <c:dispBlanksAs val="gap"/>
    <c:showDLblsOverMax val="0"/>
  </c:chart>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Häufigkeitsverteilung Weg zur Arbeit (Gesamt)</a:t>
            </a:r>
          </a:p>
        </c:rich>
      </c:tx>
      <c:overlay val="0"/>
    </c:title>
    <c:autoTitleDeleted val="0"/>
    <c:plotArea>
      <c:layout/>
      <c:barChart>
        <c:barDir val="col"/>
        <c:grouping val="clustered"/>
        <c:varyColors val="0"/>
        <c:ser>
          <c:idx val="0"/>
          <c:order val="0"/>
          <c:tx>
            <c:v>Anzahl Mitarbeitende</c:v>
          </c:tx>
          <c:invertIfNegative val="0"/>
          <c:cat>
            <c:strRef>
              <c:f>'Ergänzende Auswertungen'!$K$25:$P$25</c:f>
              <c:strCache>
                <c:ptCount val="6"/>
                <c:pt idx="0">
                  <c:v>≤ 10 km</c:v>
                </c:pt>
                <c:pt idx="1">
                  <c:v>&gt; 10 km - ≤ 20 km</c:v>
                </c:pt>
                <c:pt idx="2">
                  <c:v>&gt; 20 km - ≤ 30 km</c:v>
                </c:pt>
                <c:pt idx="3">
                  <c:v>&gt; 30 km - ≤ 40 km </c:v>
                </c:pt>
                <c:pt idx="4">
                  <c:v>&gt; 40 km - ≤ 50 km</c:v>
                </c:pt>
                <c:pt idx="5">
                  <c:v>&gt; 50 km</c:v>
                </c:pt>
              </c:strCache>
            </c:strRef>
          </c:cat>
          <c:val>
            <c:numRef>
              <c:f>'Ergänzende Auswertungen'!$K$26:$P$26</c:f>
              <c:numCache>
                <c:formatCode>0</c:formatCode>
                <c:ptCount val="6"/>
                <c:pt idx="0">
                  <c:v>179</c:v>
                </c:pt>
                <c:pt idx="1">
                  <c:v>110</c:v>
                </c:pt>
                <c:pt idx="2">
                  <c:v>55</c:v>
                </c:pt>
                <c:pt idx="3">
                  <c:v>21</c:v>
                </c:pt>
                <c:pt idx="4">
                  <c:v>10</c:v>
                </c:pt>
                <c:pt idx="5">
                  <c:v>14</c:v>
                </c:pt>
              </c:numCache>
            </c:numRef>
          </c:val>
          <c:extLst>
            <c:ext xmlns:c16="http://schemas.microsoft.com/office/drawing/2014/chart" uri="{C3380CC4-5D6E-409C-BE32-E72D297353CC}">
              <c16:uniqueId val="{00000000-0B86-4EE1-AD36-D095696964CA}"/>
            </c:ext>
          </c:extLst>
        </c:ser>
        <c:dLbls>
          <c:showLegendKey val="0"/>
          <c:showVal val="0"/>
          <c:showCatName val="0"/>
          <c:showSerName val="0"/>
          <c:showPercent val="0"/>
          <c:showBubbleSize val="0"/>
        </c:dLbls>
        <c:gapWidth val="150"/>
        <c:axId val="532378984"/>
        <c:axId val="1"/>
      </c:barChart>
      <c:catAx>
        <c:axId val="53237898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Mitarbeitende</a:t>
                </a:r>
              </a:p>
            </c:rich>
          </c:tx>
          <c:overlay val="0"/>
        </c:title>
        <c:numFmt formatCode="0" sourceLinked="1"/>
        <c:majorTickMark val="out"/>
        <c:minorTickMark val="none"/>
        <c:tickLblPos val="nextTo"/>
        <c:crossAx val="532378984"/>
        <c:crosses val="autoZero"/>
        <c:crossBetween val="between"/>
      </c:valAx>
      <c:dTable>
        <c:showHorzBorder val="1"/>
        <c:showVertBorder val="1"/>
        <c:showOutline val="1"/>
        <c:showKeys val="0"/>
      </c:dTable>
    </c:plotArea>
    <c:plotVisOnly val="1"/>
    <c:dispBlanksAs val="gap"/>
    <c:showDLblsOverMax val="0"/>
  </c:chart>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Wie kommen Sie zur Arbeit?</a:t>
            </a:r>
            <a:r>
              <a:rPr lang="de-DE" baseline="0"/>
              <a:t> (Mehrfachauswahl)</a:t>
            </a:r>
            <a:endParaRPr lang="de-DE"/>
          </a:p>
        </c:rich>
      </c:tx>
      <c:overlay val="0"/>
    </c:title>
    <c:autoTitleDeleted val="0"/>
    <c:plotArea>
      <c:layout>
        <c:manualLayout>
          <c:layoutTarget val="inner"/>
          <c:xMode val="edge"/>
          <c:yMode val="edge"/>
          <c:x val="7.8171830910214721E-2"/>
          <c:y val="9.5739611046912657E-2"/>
          <c:w val="0.7759034694042084"/>
          <c:h val="0.77900065392849782"/>
        </c:manualLayout>
      </c:layout>
      <c:barChart>
        <c:barDir val="col"/>
        <c:grouping val="stacked"/>
        <c:varyColors val="0"/>
        <c:ser>
          <c:idx val="0"/>
          <c:order val="0"/>
          <c:tx>
            <c:strRef>
              <c:f>Übersicht_Daten!$B$3</c:f>
              <c:strCache>
                <c:ptCount val="1"/>
                <c:pt idx="0">
                  <c:v>Eigenes Auto</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Übersicht_Daten!$B$4:$B$8</c:f>
              <c:numCache>
                <c:formatCode>General</c:formatCode>
                <c:ptCount val="5"/>
                <c:pt idx="0">
                  <c:v>0</c:v>
                </c:pt>
              </c:numCache>
            </c:numRef>
          </c:val>
          <c:extLst>
            <c:ext xmlns:c16="http://schemas.microsoft.com/office/drawing/2014/chart" uri="{C3380CC4-5D6E-409C-BE32-E72D297353CC}">
              <c16:uniqueId val="{00000000-C117-488C-8701-739D4623BE1F}"/>
            </c:ext>
          </c:extLst>
        </c:ser>
        <c:ser>
          <c:idx val="1"/>
          <c:order val="1"/>
          <c:tx>
            <c:strRef>
              <c:f>Übersicht_Daten!$C$3</c:f>
              <c:strCache>
                <c:ptCount val="1"/>
                <c:pt idx="0">
                  <c:v>Bus/Bahn</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Übersicht_Daten!$C$4:$C$8</c:f>
              <c:numCache>
                <c:formatCode>General</c:formatCode>
                <c:ptCount val="5"/>
                <c:pt idx="0">
                  <c:v>0</c:v>
                </c:pt>
              </c:numCache>
            </c:numRef>
          </c:val>
          <c:extLst>
            <c:ext xmlns:c16="http://schemas.microsoft.com/office/drawing/2014/chart" uri="{C3380CC4-5D6E-409C-BE32-E72D297353CC}">
              <c16:uniqueId val="{00000001-C117-488C-8701-739D4623BE1F}"/>
            </c:ext>
          </c:extLst>
        </c:ser>
        <c:ser>
          <c:idx val="2"/>
          <c:order val="2"/>
          <c:tx>
            <c:strRef>
              <c:f>Übersicht_Daten!$D$3</c:f>
              <c:strCache>
                <c:ptCount val="1"/>
                <c:pt idx="0">
                  <c:v>Fahrrad</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Übersicht_Daten!$D$4:$D$8</c:f>
              <c:numCache>
                <c:formatCode>General</c:formatCode>
                <c:ptCount val="5"/>
                <c:pt idx="0">
                  <c:v>0</c:v>
                </c:pt>
              </c:numCache>
            </c:numRef>
          </c:val>
          <c:extLst>
            <c:ext xmlns:c16="http://schemas.microsoft.com/office/drawing/2014/chart" uri="{C3380CC4-5D6E-409C-BE32-E72D297353CC}">
              <c16:uniqueId val="{00000002-C117-488C-8701-739D4623BE1F}"/>
            </c:ext>
          </c:extLst>
        </c:ser>
        <c:ser>
          <c:idx val="3"/>
          <c:order val="3"/>
          <c:tx>
            <c:strRef>
              <c:f>Übersicht_Daten!$G$3</c:f>
              <c:strCache>
                <c:ptCount val="1"/>
                <c:pt idx="0">
                  <c:v>zu Fuß</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Übersicht_Daten!$G$4:$G$8</c:f>
              <c:numCache>
                <c:formatCode>General</c:formatCode>
                <c:ptCount val="5"/>
                <c:pt idx="0">
                  <c:v>0</c:v>
                </c:pt>
              </c:numCache>
            </c:numRef>
          </c:val>
          <c:extLst>
            <c:ext xmlns:c16="http://schemas.microsoft.com/office/drawing/2014/chart" uri="{C3380CC4-5D6E-409C-BE32-E72D297353CC}">
              <c16:uniqueId val="{00000003-C117-488C-8701-739D4623BE1F}"/>
            </c:ext>
          </c:extLst>
        </c:ser>
        <c:ser>
          <c:idx val="4"/>
          <c:order val="4"/>
          <c:tx>
            <c:strRef>
              <c:f>Übersicht_Daten!$H$3</c:f>
              <c:strCache>
                <c:ptCount val="1"/>
                <c:pt idx="0">
                  <c:v>Fahrgemeinschaft</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Übersicht_Daten!$H$4:$H$8</c:f>
              <c:numCache>
                <c:formatCode>General</c:formatCode>
                <c:ptCount val="5"/>
                <c:pt idx="0">
                  <c:v>0</c:v>
                </c:pt>
              </c:numCache>
            </c:numRef>
          </c:val>
          <c:extLst>
            <c:ext xmlns:c16="http://schemas.microsoft.com/office/drawing/2014/chart" uri="{C3380CC4-5D6E-409C-BE32-E72D297353CC}">
              <c16:uniqueId val="{00000004-C117-488C-8701-739D4623BE1F}"/>
            </c:ext>
          </c:extLst>
        </c:ser>
        <c:ser>
          <c:idx val="5"/>
          <c:order val="5"/>
          <c:tx>
            <c:strRef>
              <c:f>Übersicht_Daten!$K$3</c:f>
              <c:strCache>
                <c:ptCount val="1"/>
                <c:pt idx="0">
                  <c:v>Sonstiges</c:v>
                </c:pt>
              </c:strCache>
            </c:strRef>
          </c:tx>
          <c:invertIfNegative val="0"/>
          <c:cat>
            <c:strRef>
              <c:f>Übersicht_Daten!$A$4:$A$8</c:f>
              <c:strCache>
                <c:ptCount val="5"/>
                <c:pt idx="0">
                  <c:v>Gesamt</c:v>
                </c:pt>
                <c:pt idx="1">
                  <c:v> Gesellschaft 1 </c:v>
                </c:pt>
                <c:pt idx="2">
                  <c:v> Gesellschaft 2 </c:v>
                </c:pt>
                <c:pt idx="3">
                  <c:v> Gesellschaft 3 </c:v>
                </c:pt>
                <c:pt idx="4">
                  <c:v> etc. </c:v>
                </c:pt>
              </c:strCache>
            </c:strRef>
          </c:cat>
          <c:val>
            <c:numRef>
              <c:f>Übersicht_Daten!$K$4:$K$8</c:f>
              <c:numCache>
                <c:formatCode>General</c:formatCode>
                <c:ptCount val="5"/>
                <c:pt idx="0">
                  <c:v>0</c:v>
                </c:pt>
              </c:numCache>
            </c:numRef>
          </c:val>
          <c:extLst>
            <c:ext xmlns:c16="http://schemas.microsoft.com/office/drawing/2014/chart" uri="{C3380CC4-5D6E-409C-BE32-E72D297353CC}">
              <c16:uniqueId val="{00000005-C117-488C-8701-739D4623BE1F}"/>
            </c:ext>
          </c:extLst>
        </c:ser>
        <c:dLbls>
          <c:showLegendKey val="0"/>
          <c:showVal val="0"/>
          <c:showCatName val="0"/>
          <c:showSerName val="0"/>
          <c:showPercent val="0"/>
          <c:showBubbleSize val="0"/>
        </c:dLbls>
        <c:gapWidth val="55"/>
        <c:overlap val="100"/>
        <c:axId val="532369144"/>
        <c:axId val="1"/>
      </c:barChart>
      <c:catAx>
        <c:axId val="53236914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Mitrabeitende</a:t>
                </a:r>
              </a:p>
            </c:rich>
          </c:tx>
          <c:overlay val="0"/>
        </c:title>
        <c:numFmt formatCode="General" sourceLinked="1"/>
        <c:majorTickMark val="none"/>
        <c:minorTickMark val="none"/>
        <c:tickLblPos val="nextTo"/>
        <c:crossAx val="532369144"/>
        <c:crosses val="autoZero"/>
        <c:crossBetween val="between"/>
      </c:valAx>
    </c:plotArea>
    <c:legend>
      <c:legendPos val="r"/>
      <c:layout>
        <c:manualLayout>
          <c:xMode val="edge"/>
          <c:yMode val="edge"/>
          <c:x val="0.87134516746637669"/>
          <c:y val="0.41763435695139606"/>
          <c:w val="0.11565953751604403"/>
          <c:h val="0.24942051873486154"/>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Durchschnittliche</a:t>
            </a:r>
            <a:r>
              <a:rPr lang="de-DE" baseline="0"/>
              <a:t> Größe einer Fahrgemeinschaft (MW und Stabw.)</a:t>
            </a:r>
            <a:endParaRPr lang="de-DE"/>
          </a:p>
        </c:rich>
      </c:tx>
      <c:overlay val="0"/>
    </c:title>
    <c:autoTitleDeleted val="0"/>
    <c:plotArea>
      <c:layout>
        <c:manualLayout>
          <c:layoutTarget val="inner"/>
          <c:xMode val="edge"/>
          <c:yMode val="edge"/>
          <c:x val="0.10300846399963694"/>
          <c:y val="0.15881007567164751"/>
          <c:w val="0.88354292889181363"/>
          <c:h val="0.65176291376939055"/>
        </c:manualLayout>
      </c:layout>
      <c:barChart>
        <c:barDir val="col"/>
        <c:grouping val="clustered"/>
        <c:varyColors val="0"/>
        <c:ser>
          <c:idx val="0"/>
          <c:order val="0"/>
          <c:invertIfNegative val="0"/>
          <c:errBars>
            <c:errBarType val="both"/>
            <c:errValType val="cust"/>
            <c:noEndCap val="0"/>
            <c:plus>
              <c:numRef>
                <c:f>Übersicht_Daten!$J$4:$J$8</c:f>
                <c:numCache>
                  <c:formatCode>General</c:formatCode>
                  <c:ptCount val="5"/>
                  <c:pt idx="0">
                    <c:v>0</c:v>
                  </c:pt>
                </c:numCache>
              </c:numRef>
            </c:plus>
            <c:minus>
              <c:numRef>
                <c:f>Übersicht_Daten!$J$4:$J$8</c:f>
                <c:numCache>
                  <c:formatCode>General</c:formatCode>
                  <c:ptCount val="5"/>
                  <c:pt idx="0">
                    <c:v>0</c:v>
                  </c:pt>
                </c:numCache>
              </c:numRef>
            </c:minus>
          </c:errBars>
          <c:cat>
            <c:strRef>
              <c:f>Übersicht_Daten!$A$4:$A$8</c:f>
              <c:strCache>
                <c:ptCount val="5"/>
                <c:pt idx="0">
                  <c:v>Gesamt</c:v>
                </c:pt>
                <c:pt idx="1">
                  <c:v> Gesellschaft 1 </c:v>
                </c:pt>
                <c:pt idx="2">
                  <c:v> Gesellschaft 2 </c:v>
                </c:pt>
                <c:pt idx="3">
                  <c:v> Gesellschaft 3 </c:v>
                </c:pt>
                <c:pt idx="4">
                  <c:v> etc. </c:v>
                </c:pt>
              </c:strCache>
            </c:strRef>
          </c:cat>
          <c:val>
            <c:numRef>
              <c:f>Übersicht_Daten!$I$4:$I$8</c:f>
              <c:numCache>
                <c:formatCode>General</c:formatCode>
                <c:ptCount val="5"/>
                <c:pt idx="0">
                  <c:v>2</c:v>
                </c:pt>
              </c:numCache>
            </c:numRef>
          </c:val>
          <c:extLst>
            <c:ext xmlns:c16="http://schemas.microsoft.com/office/drawing/2014/chart" uri="{C3380CC4-5D6E-409C-BE32-E72D297353CC}">
              <c16:uniqueId val="{00000000-F190-440A-B602-AA57D5E11900}"/>
            </c:ext>
          </c:extLst>
        </c:ser>
        <c:dLbls>
          <c:showLegendKey val="0"/>
          <c:showVal val="0"/>
          <c:showCatName val="0"/>
          <c:showSerName val="0"/>
          <c:showPercent val="0"/>
          <c:showBubbleSize val="0"/>
        </c:dLbls>
        <c:gapWidth val="150"/>
        <c:axId val="532376032"/>
        <c:axId val="1"/>
      </c:barChart>
      <c:catAx>
        <c:axId val="53237603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53237603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Durchschnittliche Anzahl Tage</a:t>
            </a:r>
            <a:r>
              <a:rPr lang="de-DE" baseline="0"/>
              <a:t>/Woche mit Nutzung der genannten Verkehrsmittel</a:t>
            </a:r>
            <a:endParaRPr lang="de-DE"/>
          </a:p>
        </c:rich>
      </c:tx>
      <c:overlay val="0"/>
    </c:title>
    <c:autoTitleDeleted val="0"/>
    <c:plotArea>
      <c:layout>
        <c:manualLayout>
          <c:layoutTarget val="inner"/>
          <c:xMode val="edge"/>
          <c:yMode val="edge"/>
          <c:x val="7.8289397257295501E-2"/>
          <c:y val="0.16844844098629683"/>
          <c:w val="0.75304812933886223"/>
          <c:h val="0.67099494220027234"/>
        </c:manualLayout>
      </c:layout>
      <c:barChart>
        <c:barDir val="col"/>
        <c:grouping val="stacked"/>
        <c:varyColors val="0"/>
        <c:ser>
          <c:idx val="0"/>
          <c:order val="0"/>
          <c:tx>
            <c:strRef>
              <c:f>Übersicht_Daten!$C$55</c:f>
              <c:strCache>
                <c:ptCount val="1"/>
                <c:pt idx="0">
                  <c:v>Auto</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Übersicht_Daten!$C$56:$C$60</c:f>
              <c:numCache>
                <c:formatCode>0.00</c:formatCode>
                <c:ptCount val="5"/>
                <c:pt idx="0" formatCode="General">
                  <c:v>3.71</c:v>
                </c:pt>
                <c:pt idx="1">
                  <c:v>3.8596491228070176</c:v>
                </c:pt>
                <c:pt idx="2">
                  <c:v>3.4393939393939394</c:v>
                </c:pt>
                <c:pt idx="3">
                  <c:v>3.743682310469314</c:v>
                </c:pt>
              </c:numCache>
            </c:numRef>
          </c:val>
          <c:extLst>
            <c:ext xmlns:c16="http://schemas.microsoft.com/office/drawing/2014/chart" uri="{C3380CC4-5D6E-409C-BE32-E72D297353CC}">
              <c16:uniqueId val="{00000000-6D06-4699-B1C9-6CB50D76C2EA}"/>
            </c:ext>
          </c:extLst>
        </c:ser>
        <c:ser>
          <c:idx val="1"/>
          <c:order val="1"/>
          <c:tx>
            <c:strRef>
              <c:f>Übersicht_Daten!$D$55</c:f>
              <c:strCache>
                <c:ptCount val="1"/>
                <c:pt idx="0">
                  <c:v>Bus / Bahn</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Übersicht_Daten!$D$56:$D$60</c:f>
              <c:numCache>
                <c:formatCode>0.00</c:formatCode>
                <c:ptCount val="5"/>
                <c:pt idx="0" formatCode="General">
                  <c:v>2.5000000000000001E-2</c:v>
                </c:pt>
                <c:pt idx="1">
                  <c:v>0</c:v>
                </c:pt>
                <c:pt idx="2">
                  <c:v>0</c:v>
                </c:pt>
                <c:pt idx="3">
                  <c:v>3.6101083032490974E-2</c:v>
                </c:pt>
              </c:numCache>
            </c:numRef>
          </c:val>
          <c:extLst>
            <c:ext xmlns:c16="http://schemas.microsoft.com/office/drawing/2014/chart" uri="{C3380CC4-5D6E-409C-BE32-E72D297353CC}">
              <c16:uniqueId val="{00000001-6D06-4699-B1C9-6CB50D76C2EA}"/>
            </c:ext>
          </c:extLst>
        </c:ser>
        <c:ser>
          <c:idx val="2"/>
          <c:order val="2"/>
          <c:tx>
            <c:strRef>
              <c:f>Übersicht_Daten!$E$55</c:f>
              <c:strCache>
                <c:ptCount val="1"/>
                <c:pt idx="0">
                  <c:v>Fahrrad</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Übersicht_Daten!$E$56:$E$60</c:f>
              <c:numCache>
                <c:formatCode>0.00</c:formatCode>
                <c:ptCount val="5"/>
                <c:pt idx="0" formatCode="General">
                  <c:v>0.79500000000000004</c:v>
                </c:pt>
                <c:pt idx="1">
                  <c:v>0.63157894736842102</c:v>
                </c:pt>
                <c:pt idx="2">
                  <c:v>1.3636363636363635</c:v>
                </c:pt>
                <c:pt idx="3">
                  <c:v>0.69314079422382668</c:v>
                </c:pt>
              </c:numCache>
            </c:numRef>
          </c:val>
          <c:extLst>
            <c:ext xmlns:c16="http://schemas.microsoft.com/office/drawing/2014/chart" uri="{C3380CC4-5D6E-409C-BE32-E72D297353CC}">
              <c16:uniqueId val="{00000002-6D06-4699-B1C9-6CB50D76C2EA}"/>
            </c:ext>
          </c:extLst>
        </c:ser>
        <c:ser>
          <c:idx val="3"/>
          <c:order val="3"/>
          <c:tx>
            <c:strRef>
              <c:f>Übersicht_Daten!$F$55</c:f>
              <c:strCache>
                <c:ptCount val="1"/>
                <c:pt idx="0">
                  <c:v>Zu Fuß</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Übersicht_Daten!$F$56:$F$60</c:f>
              <c:numCache>
                <c:formatCode>0.00</c:formatCode>
                <c:ptCount val="5"/>
                <c:pt idx="0" formatCode="General">
                  <c:v>0.19750000000000001</c:v>
                </c:pt>
                <c:pt idx="1">
                  <c:v>0.33333333333333331</c:v>
                </c:pt>
                <c:pt idx="2">
                  <c:v>4.5454545454545456E-2</c:v>
                </c:pt>
                <c:pt idx="3">
                  <c:v>0.20577617328519857</c:v>
                </c:pt>
              </c:numCache>
            </c:numRef>
          </c:val>
          <c:extLst>
            <c:ext xmlns:c16="http://schemas.microsoft.com/office/drawing/2014/chart" uri="{C3380CC4-5D6E-409C-BE32-E72D297353CC}">
              <c16:uniqueId val="{00000003-6D06-4699-B1C9-6CB50D76C2EA}"/>
            </c:ext>
          </c:extLst>
        </c:ser>
        <c:ser>
          <c:idx val="4"/>
          <c:order val="4"/>
          <c:tx>
            <c:strRef>
              <c:f>Übersicht_Daten!$G$55</c:f>
              <c:strCache>
                <c:ptCount val="1"/>
                <c:pt idx="0">
                  <c:v>Fahrgemeinschaft</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Übersicht_Daten!$G$56:$G$60</c:f>
              <c:numCache>
                <c:formatCode>0.00</c:formatCode>
                <c:ptCount val="5"/>
                <c:pt idx="0" formatCode="General">
                  <c:v>0.11749999999999999</c:v>
                </c:pt>
                <c:pt idx="1">
                  <c:v>5.2631578947368418E-2</c:v>
                </c:pt>
                <c:pt idx="2">
                  <c:v>7.575757575757576E-2</c:v>
                </c:pt>
                <c:pt idx="3">
                  <c:v>0.1407942238267148</c:v>
                </c:pt>
              </c:numCache>
            </c:numRef>
          </c:val>
          <c:extLst>
            <c:ext xmlns:c16="http://schemas.microsoft.com/office/drawing/2014/chart" uri="{C3380CC4-5D6E-409C-BE32-E72D297353CC}">
              <c16:uniqueId val="{00000004-6D06-4699-B1C9-6CB50D76C2EA}"/>
            </c:ext>
          </c:extLst>
        </c:ser>
        <c:ser>
          <c:idx val="5"/>
          <c:order val="5"/>
          <c:tx>
            <c:strRef>
              <c:f>Übersicht_Daten!$H$55</c:f>
              <c:strCache>
                <c:ptCount val="1"/>
                <c:pt idx="0">
                  <c:v>Sonstiges</c:v>
                </c:pt>
              </c:strCache>
            </c:strRef>
          </c:tx>
          <c:invertIfNegative val="0"/>
          <c:cat>
            <c:strRef>
              <c:f>Übersicht_Daten!$A$56:$A$60</c:f>
              <c:strCache>
                <c:ptCount val="5"/>
                <c:pt idx="0">
                  <c:v>Gesamt</c:v>
                </c:pt>
                <c:pt idx="1">
                  <c:v> Gesellschaft 1 </c:v>
                </c:pt>
                <c:pt idx="2">
                  <c:v> Gesellschaft 2 </c:v>
                </c:pt>
                <c:pt idx="3">
                  <c:v> Gesellschaft 3 </c:v>
                </c:pt>
                <c:pt idx="4">
                  <c:v> etc. </c:v>
                </c:pt>
              </c:strCache>
            </c:strRef>
          </c:cat>
          <c:val>
            <c:numRef>
              <c:f>Übersicht_Daten!$H$56:$H$60</c:f>
              <c:numCache>
                <c:formatCode>0.00</c:formatCode>
                <c:ptCount val="5"/>
                <c:pt idx="0" formatCode="General">
                  <c:v>3.7499999999999999E-2</c:v>
                </c:pt>
                <c:pt idx="1">
                  <c:v>3.5087719298245612E-2</c:v>
                </c:pt>
                <c:pt idx="2">
                  <c:v>0</c:v>
                </c:pt>
                <c:pt idx="3">
                  <c:v>4.6931407942238268E-2</c:v>
                </c:pt>
              </c:numCache>
            </c:numRef>
          </c:val>
          <c:extLst>
            <c:ext xmlns:c16="http://schemas.microsoft.com/office/drawing/2014/chart" uri="{C3380CC4-5D6E-409C-BE32-E72D297353CC}">
              <c16:uniqueId val="{00000005-6D06-4699-B1C9-6CB50D76C2EA}"/>
            </c:ext>
          </c:extLst>
        </c:ser>
        <c:dLbls>
          <c:showLegendKey val="0"/>
          <c:showVal val="0"/>
          <c:showCatName val="0"/>
          <c:showSerName val="0"/>
          <c:showPercent val="0"/>
          <c:showBubbleSize val="0"/>
        </c:dLbls>
        <c:gapWidth val="150"/>
        <c:overlap val="100"/>
        <c:axId val="522362792"/>
        <c:axId val="1"/>
      </c:barChart>
      <c:catAx>
        <c:axId val="52236279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Tage</a:t>
                </a:r>
              </a:p>
            </c:rich>
          </c:tx>
          <c:overlay val="0"/>
        </c:title>
        <c:numFmt formatCode="0.0" sourceLinked="0"/>
        <c:majorTickMark val="out"/>
        <c:minorTickMark val="none"/>
        <c:tickLblPos val="nextTo"/>
        <c:crossAx val="522362792"/>
        <c:crosses val="autoZero"/>
        <c:crossBetween val="between"/>
      </c:valAx>
    </c:plotArea>
    <c:legend>
      <c:legendPos val="r"/>
      <c:layout>
        <c:manualLayout>
          <c:xMode val="edge"/>
          <c:yMode val="edge"/>
          <c:x val="0.85199098422238917"/>
          <c:y val="0.4526450701552292"/>
          <c:w val="0.13373403456048083"/>
          <c:h val="0.2644529621830822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600"/>
              <a:t>Wären Sie bereit häufiger mit dem Fahrrad zur Arbeit zu fahren, wenn die Fahrradständer näher an Ihrem Arbeitsplatz ständen? (Gesamt)</a:t>
            </a:r>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9D60-4DD0-A65F-40089F861B7E}"/>
              </c:ext>
            </c:extLst>
          </c:dPt>
          <c:dPt>
            <c:idx val="1"/>
            <c:bubble3D val="0"/>
            <c:extLst>
              <c:ext xmlns:c16="http://schemas.microsoft.com/office/drawing/2014/chart" uri="{C3380CC4-5D6E-409C-BE32-E72D297353CC}">
                <c16:uniqueId val="{00000001-9D60-4DD0-A65F-40089F861B7E}"/>
              </c:ext>
            </c:extLst>
          </c:dPt>
          <c:dPt>
            <c:idx val="2"/>
            <c:bubble3D val="0"/>
            <c:extLst>
              <c:ext xmlns:c16="http://schemas.microsoft.com/office/drawing/2014/chart" uri="{C3380CC4-5D6E-409C-BE32-E72D297353CC}">
                <c16:uniqueId val="{00000002-9D60-4DD0-A65F-40089F861B7E}"/>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Übersicht_Daten!$C$74:$E$74</c:f>
              <c:strCache>
                <c:ptCount val="3"/>
                <c:pt idx="0">
                  <c:v>Ja</c:v>
                </c:pt>
                <c:pt idx="1">
                  <c:v>Nein</c:v>
                </c:pt>
                <c:pt idx="2">
                  <c:v>k.A.</c:v>
                </c:pt>
              </c:strCache>
            </c:strRef>
          </c:cat>
          <c:val>
            <c:numRef>
              <c:f>Übersicht_Daten!$C$75:$E$75</c:f>
              <c:numCache>
                <c:formatCode>General</c:formatCode>
                <c:ptCount val="3"/>
                <c:pt idx="0">
                  <c:v>60</c:v>
                </c:pt>
                <c:pt idx="1">
                  <c:v>283</c:v>
                </c:pt>
                <c:pt idx="2">
                  <c:v>57</c:v>
                </c:pt>
              </c:numCache>
            </c:numRef>
          </c:val>
          <c:extLst>
            <c:ext xmlns:c16="http://schemas.microsoft.com/office/drawing/2014/chart" uri="{C3380CC4-5D6E-409C-BE32-E72D297353CC}">
              <c16:uniqueId val="{00000003-9D60-4DD0-A65F-40089F861B7E}"/>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2902783672547595"/>
          <c:y val="0.5057803468208093"/>
          <c:w val="5.582141508221744E-2"/>
          <c:h val="0.1546242774566473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Wären Sie bereit häufiger mit dem Fahrrad zur Arbeit zu fahren, wenn die Fahrradständer näher an Ihrem Arbeitsplatz ständen? (Gesamt;</a:t>
            </a:r>
            <a:r>
              <a:rPr lang="en-US" sz="1400" baseline="0"/>
              <a:t> Strecke ≤ 15 km</a:t>
            </a:r>
            <a:r>
              <a:rPr lang="en-US" sz="1400"/>
              <a:t>)</a:t>
            </a:r>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B43F-4896-8166-523ADD1BD479}"/>
              </c:ext>
            </c:extLst>
          </c:dPt>
          <c:dPt>
            <c:idx val="1"/>
            <c:bubble3D val="0"/>
            <c:extLst>
              <c:ext xmlns:c16="http://schemas.microsoft.com/office/drawing/2014/chart" uri="{C3380CC4-5D6E-409C-BE32-E72D297353CC}">
                <c16:uniqueId val="{00000001-B43F-4896-8166-523ADD1BD479}"/>
              </c:ext>
            </c:extLst>
          </c:dPt>
          <c:dPt>
            <c:idx val="2"/>
            <c:bubble3D val="0"/>
            <c:extLst>
              <c:ext xmlns:c16="http://schemas.microsoft.com/office/drawing/2014/chart" uri="{C3380CC4-5D6E-409C-BE32-E72D297353CC}">
                <c16:uniqueId val="{00000002-B43F-4896-8166-523ADD1BD479}"/>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Übersicht_Daten!$C$91:$E$91</c:f>
              <c:strCache>
                <c:ptCount val="3"/>
                <c:pt idx="0">
                  <c:v>Ja</c:v>
                </c:pt>
                <c:pt idx="1">
                  <c:v>Nein</c:v>
                </c:pt>
                <c:pt idx="2">
                  <c:v>k.A.</c:v>
                </c:pt>
              </c:strCache>
            </c:strRef>
          </c:cat>
          <c:val>
            <c:numRef>
              <c:f>Übersicht_Daten!$C$92:$E$92</c:f>
              <c:numCache>
                <c:formatCode>General</c:formatCode>
                <c:ptCount val="3"/>
                <c:pt idx="0">
                  <c:v>56</c:v>
                </c:pt>
                <c:pt idx="1">
                  <c:v>152</c:v>
                </c:pt>
                <c:pt idx="2">
                  <c:v>36</c:v>
                </c:pt>
              </c:numCache>
            </c:numRef>
          </c:val>
          <c:extLst>
            <c:ext xmlns:c16="http://schemas.microsoft.com/office/drawing/2014/chart" uri="{C3380CC4-5D6E-409C-BE32-E72D297353CC}">
              <c16:uniqueId val="{00000003-B43F-4896-8166-523ADD1BD47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2999330894513432"/>
          <c:y val="0.48484865565837493"/>
          <c:w val="5.5688222092523013E-2"/>
          <c:h val="0.15440120879597058"/>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Wären Sie bereit</a:t>
            </a:r>
            <a:r>
              <a:rPr lang="de-DE" sz="1600" baseline="0"/>
              <a:t> häufiger mit dem Fahrrad zur Arbeit zu fahren, wenn die Fahrradständer näher an Ihrem Arbeitsplatz ständen?</a:t>
            </a:r>
            <a:endParaRPr lang="de-DE" sz="1600"/>
          </a:p>
        </c:rich>
      </c:tx>
      <c:overlay val="0"/>
    </c:title>
    <c:autoTitleDeleted val="0"/>
    <c:plotArea>
      <c:layout>
        <c:manualLayout>
          <c:layoutTarget val="inner"/>
          <c:xMode val="edge"/>
          <c:yMode val="edge"/>
          <c:x val="7.8541559280259271E-2"/>
          <c:y val="0.1483885620392259"/>
          <c:w val="0.84175242767340308"/>
          <c:h val="0.68049174999150974"/>
        </c:manualLayout>
      </c:layout>
      <c:barChart>
        <c:barDir val="col"/>
        <c:grouping val="stacked"/>
        <c:varyColors val="0"/>
        <c:ser>
          <c:idx val="0"/>
          <c:order val="0"/>
          <c:tx>
            <c:strRef>
              <c:f>Übersicht_Daten!$I$74</c:f>
              <c:strCache>
                <c:ptCount val="1"/>
                <c:pt idx="0">
                  <c:v>Ja</c:v>
                </c:pt>
              </c:strCache>
            </c:strRef>
          </c:tx>
          <c:invertIfNegative val="0"/>
          <c:cat>
            <c:strRef>
              <c:f>Übersicht_Daten!$H$75:$H$79</c:f>
              <c:strCache>
                <c:ptCount val="5"/>
                <c:pt idx="0">
                  <c:v>Gesamt</c:v>
                </c:pt>
                <c:pt idx="1">
                  <c:v> Gesellschaft 1 </c:v>
                </c:pt>
                <c:pt idx="2">
                  <c:v> Gesellschaft 2 </c:v>
                </c:pt>
                <c:pt idx="3">
                  <c:v> Gesellschaft 3 </c:v>
                </c:pt>
                <c:pt idx="4">
                  <c:v> etc. </c:v>
                </c:pt>
              </c:strCache>
            </c:strRef>
          </c:cat>
          <c:val>
            <c:numRef>
              <c:f>Übersicht_Daten!$I$75:$I$79</c:f>
              <c:numCache>
                <c:formatCode>0.00</c:formatCode>
                <c:ptCount val="5"/>
                <c:pt idx="0" formatCode="General">
                  <c:v>15</c:v>
                </c:pt>
                <c:pt idx="1">
                  <c:v>3.5087719298245612</c:v>
                </c:pt>
                <c:pt idx="2">
                  <c:v>27.27272727272727</c:v>
                </c:pt>
                <c:pt idx="3">
                  <c:v>14.440433212996389</c:v>
                </c:pt>
              </c:numCache>
            </c:numRef>
          </c:val>
          <c:extLst>
            <c:ext xmlns:c16="http://schemas.microsoft.com/office/drawing/2014/chart" uri="{C3380CC4-5D6E-409C-BE32-E72D297353CC}">
              <c16:uniqueId val="{00000000-C302-4D49-BE9B-DC204366C69D}"/>
            </c:ext>
          </c:extLst>
        </c:ser>
        <c:ser>
          <c:idx val="1"/>
          <c:order val="1"/>
          <c:tx>
            <c:strRef>
              <c:f>Übersicht_Daten!$J$74</c:f>
              <c:strCache>
                <c:ptCount val="1"/>
                <c:pt idx="0">
                  <c:v>Nein</c:v>
                </c:pt>
              </c:strCache>
            </c:strRef>
          </c:tx>
          <c:invertIfNegative val="0"/>
          <c:cat>
            <c:strRef>
              <c:f>Übersicht_Daten!$H$75:$H$79</c:f>
              <c:strCache>
                <c:ptCount val="5"/>
                <c:pt idx="0">
                  <c:v>Gesamt</c:v>
                </c:pt>
                <c:pt idx="1">
                  <c:v> Gesellschaft 1 </c:v>
                </c:pt>
                <c:pt idx="2">
                  <c:v> Gesellschaft 2 </c:v>
                </c:pt>
                <c:pt idx="3">
                  <c:v> Gesellschaft 3 </c:v>
                </c:pt>
                <c:pt idx="4">
                  <c:v> etc. </c:v>
                </c:pt>
              </c:strCache>
            </c:strRef>
          </c:cat>
          <c:val>
            <c:numRef>
              <c:f>Übersicht_Daten!$J$75:$J$79</c:f>
              <c:numCache>
                <c:formatCode>0.00</c:formatCode>
                <c:ptCount val="5"/>
                <c:pt idx="0" formatCode="General">
                  <c:v>70.75</c:v>
                </c:pt>
                <c:pt idx="1">
                  <c:v>77.192982456140342</c:v>
                </c:pt>
                <c:pt idx="2">
                  <c:v>68.181818181818173</c:v>
                </c:pt>
                <c:pt idx="3">
                  <c:v>70.036101083032491</c:v>
                </c:pt>
              </c:numCache>
            </c:numRef>
          </c:val>
          <c:extLst>
            <c:ext xmlns:c16="http://schemas.microsoft.com/office/drawing/2014/chart" uri="{C3380CC4-5D6E-409C-BE32-E72D297353CC}">
              <c16:uniqueId val="{00000001-C302-4D49-BE9B-DC204366C69D}"/>
            </c:ext>
          </c:extLst>
        </c:ser>
        <c:ser>
          <c:idx val="2"/>
          <c:order val="2"/>
          <c:tx>
            <c:strRef>
              <c:f>Übersicht_Daten!$K$74</c:f>
              <c:strCache>
                <c:ptCount val="1"/>
                <c:pt idx="0">
                  <c:v>k.A.</c:v>
                </c:pt>
              </c:strCache>
            </c:strRef>
          </c:tx>
          <c:invertIfNegative val="0"/>
          <c:cat>
            <c:strRef>
              <c:f>Übersicht_Daten!$H$75:$H$79</c:f>
              <c:strCache>
                <c:ptCount val="5"/>
                <c:pt idx="0">
                  <c:v>Gesamt</c:v>
                </c:pt>
                <c:pt idx="1">
                  <c:v> Gesellschaft 1 </c:v>
                </c:pt>
                <c:pt idx="2">
                  <c:v> Gesellschaft 2 </c:v>
                </c:pt>
                <c:pt idx="3">
                  <c:v> Gesellschaft 3 </c:v>
                </c:pt>
                <c:pt idx="4">
                  <c:v> etc. </c:v>
                </c:pt>
              </c:strCache>
            </c:strRef>
          </c:cat>
          <c:val>
            <c:numRef>
              <c:f>Übersicht_Daten!$K$75:$K$79</c:f>
              <c:numCache>
                <c:formatCode>0.00</c:formatCode>
                <c:ptCount val="5"/>
                <c:pt idx="0" formatCode="General">
                  <c:v>14.249999999999998</c:v>
                </c:pt>
                <c:pt idx="1">
                  <c:v>19.298245614035086</c:v>
                </c:pt>
                <c:pt idx="2">
                  <c:v>4.5454545454545459</c:v>
                </c:pt>
                <c:pt idx="3">
                  <c:v>15.523465703971121</c:v>
                </c:pt>
              </c:numCache>
            </c:numRef>
          </c:val>
          <c:extLst>
            <c:ext xmlns:c16="http://schemas.microsoft.com/office/drawing/2014/chart" uri="{C3380CC4-5D6E-409C-BE32-E72D297353CC}">
              <c16:uniqueId val="{00000002-C302-4D49-BE9B-DC204366C69D}"/>
            </c:ext>
          </c:extLst>
        </c:ser>
        <c:dLbls>
          <c:showLegendKey val="0"/>
          <c:showVal val="0"/>
          <c:showCatName val="0"/>
          <c:showSerName val="0"/>
          <c:showPercent val="0"/>
          <c:showBubbleSize val="0"/>
        </c:dLbls>
        <c:gapWidth val="150"/>
        <c:overlap val="100"/>
        <c:axId val="533395664"/>
        <c:axId val="1"/>
      </c:barChart>
      <c:catAx>
        <c:axId val="53339566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a:lstStyle/>
              <a:p>
                <a:pPr>
                  <a:defRPr/>
                </a:pPr>
                <a:r>
                  <a:rPr lang="en-US"/>
                  <a:t>Anteil der Mitarbeitenden [%]</a:t>
                </a:r>
              </a:p>
            </c:rich>
          </c:tx>
          <c:overlay val="0"/>
        </c:title>
        <c:numFmt formatCode="0" sourceLinked="0"/>
        <c:majorTickMark val="out"/>
        <c:minorTickMark val="none"/>
        <c:tickLblPos val="nextTo"/>
        <c:crossAx val="533395664"/>
        <c:crosses val="autoZero"/>
        <c:crossBetween val="between"/>
      </c:valAx>
    </c:plotArea>
    <c:legend>
      <c:legendPos val="r"/>
      <c:layout>
        <c:manualLayout>
          <c:xMode val="edge"/>
          <c:yMode val="edge"/>
          <c:x val="0.93835141870229521"/>
          <c:y val="0.50691886168295708"/>
          <c:w val="5.0179220251459634E-2"/>
          <c:h val="0.13459136029795635"/>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Durchschnittliche</a:t>
            </a:r>
            <a:r>
              <a:rPr lang="de-DE" baseline="0"/>
              <a:t> Größe einer Fahrgemeinschaft (MW und Stabw.)</a:t>
            </a:r>
            <a:endParaRPr lang="de-DE"/>
          </a:p>
        </c:rich>
      </c:tx>
      <c:overlay val="0"/>
    </c:title>
    <c:autoTitleDeleted val="0"/>
    <c:plotArea>
      <c:layout>
        <c:manualLayout>
          <c:layoutTarget val="inner"/>
          <c:xMode val="edge"/>
          <c:yMode val="edge"/>
          <c:x val="0.10300846399963694"/>
          <c:y val="0.15881007567164751"/>
          <c:w val="0.88354292889181363"/>
          <c:h val="0.57103918377634943"/>
        </c:manualLayout>
      </c:layout>
      <c:barChart>
        <c:barDir val="col"/>
        <c:grouping val="clustered"/>
        <c:varyColors val="0"/>
        <c:ser>
          <c:idx val="0"/>
          <c:order val="0"/>
          <c:invertIfNegative val="0"/>
          <c:errBars>
            <c:errBarType val="both"/>
            <c:errValType val="cust"/>
            <c:noEndCap val="0"/>
            <c:plus>
              <c:numRef>
                <c:f>Übersicht_Daten!$J$11:$J$15</c:f>
                <c:numCache>
                  <c:formatCode>General</c:formatCode>
                  <c:ptCount val="5"/>
                  <c:pt idx="0">
                    <c:v>0</c:v>
                  </c:pt>
                </c:numCache>
              </c:numRef>
            </c:plus>
            <c:minus>
              <c:numRef>
                <c:f>Übersicht_Daten!$J$11:$J$15</c:f>
                <c:numCache>
                  <c:formatCode>General</c:formatCode>
                  <c:ptCount val="5"/>
                  <c:pt idx="0">
                    <c:v>0</c:v>
                  </c:pt>
                </c:numCache>
              </c:numRef>
            </c:minus>
          </c:errBars>
          <c:cat>
            <c:strRef>
              <c:f>Übersicht_Daten!$A$11:$A$15</c:f>
              <c:strCache>
                <c:ptCount val="5"/>
                <c:pt idx="0">
                  <c:v>Gesamt</c:v>
                </c:pt>
                <c:pt idx="1">
                  <c:v> Werk 1 </c:v>
                </c:pt>
                <c:pt idx="2">
                  <c:v> Werk 2 </c:v>
                </c:pt>
                <c:pt idx="3">
                  <c:v> Werk 3 </c:v>
                </c:pt>
                <c:pt idx="4">
                  <c:v> etc. </c:v>
                </c:pt>
              </c:strCache>
            </c:strRef>
          </c:cat>
          <c:val>
            <c:numRef>
              <c:f>Übersicht_Daten!$I$11:$I$15</c:f>
              <c:numCache>
                <c:formatCode>General</c:formatCode>
                <c:ptCount val="5"/>
                <c:pt idx="0">
                  <c:v>0</c:v>
                </c:pt>
              </c:numCache>
            </c:numRef>
          </c:val>
          <c:extLst>
            <c:ext xmlns:c16="http://schemas.microsoft.com/office/drawing/2014/chart" uri="{C3380CC4-5D6E-409C-BE32-E72D297353CC}">
              <c16:uniqueId val="{00000000-F51C-4A4E-A7A7-4886F72A49BB}"/>
            </c:ext>
          </c:extLst>
        </c:ser>
        <c:dLbls>
          <c:showLegendKey val="0"/>
          <c:showVal val="0"/>
          <c:showCatName val="0"/>
          <c:showSerName val="0"/>
          <c:showPercent val="0"/>
          <c:showBubbleSize val="0"/>
        </c:dLbls>
        <c:gapWidth val="150"/>
        <c:axId val="522360496"/>
        <c:axId val="1"/>
      </c:barChart>
      <c:catAx>
        <c:axId val="52236049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5223604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Wären Sie bereit</a:t>
            </a:r>
            <a:r>
              <a:rPr lang="de-DE" sz="1600" baseline="0"/>
              <a:t> häufiger mit dem Fahrrad zur Arbeit zu fahren, wenn die Fahrradständer näher an Ihrem Arbeitsplatz ständen (Strecke ≤ 15 km)?</a:t>
            </a:r>
            <a:endParaRPr lang="de-DE" sz="1600"/>
          </a:p>
        </c:rich>
      </c:tx>
      <c:overlay val="0"/>
    </c:title>
    <c:autoTitleDeleted val="0"/>
    <c:plotArea>
      <c:layout>
        <c:manualLayout>
          <c:layoutTarget val="inner"/>
          <c:xMode val="edge"/>
          <c:yMode val="edge"/>
          <c:x val="7.8541559280259271E-2"/>
          <c:y val="0.1483885620392259"/>
          <c:w val="0.84175242767340308"/>
          <c:h val="0.68545562360260515"/>
        </c:manualLayout>
      </c:layout>
      <c:barChart>
        <c:barDir val="col"/>
        <c:grouping val="stacked"/>
        <c:varyColors val="0"/>
        <c:ser>
          <c:idx val="0"/>
          <c:order val="0"/>
          <c:tx>
            <c:strRef>
              <c:f>Übersicht_Daten!$I$91</c:f>
              <c:strCache>
                <c:ptCount val="1"/>
                <c:pt idx="0">
                  <c:v>Ja</c:v>
                </c:pt>
              </c:strCache>
            </c:strRef>
          </c:tx>
          <c:invertIfNegative val="0"/>
          <c:cat>
            <c:strRef>
              <c:f>Übersicht_Daten!$H$92:$H$96</c:f>
              <c:strCache>
                <c:ptCount val="5"/>
                <c:pt idx="0">
                  <c:v>Gesamt</c:v>
                </c:pt>
                <c:pt idx="1">
                  <c:v> Gesellschaft 1 </c:v>
                </c:pt>
                <c:pt idx="2">
                  <c:v> Gesellschaft 2 </c:v>
                </c:pt>
                <c:pt idx="3">
                  <c:v> Gesellschaft 3 </c:v>
                </c:pt>
                <c:pt idx="4">
                  <c:v> etc. </c:v>
                </c:pt>
              </c:strCache>
            </c:strRef>
          </c:cat>
          <c:val>
            <c:numRef>
              <c:f>Übersicht_Daten!$I$92:$I$96</c:f>
              <c:numCache>
                <c:formatCode>0.00</c:formatCode>
                <c:ptCount val="5"/>
                <c:pt idx="0" formatCode="General">
                  <c:v>22.950819672131146</c:v>
                </c:pt>
                <c:pt idx="1">
                  <c:v>5.1282051282051277</c:v>
                </c:pt>
                <c:pt idx="2">
                  <c:v>36.170212765957451</c:v>
                </c:pt>
                <c:pt idx="3">
                  <c:v>23.417721518987342</c:v>
                </c:pt>
              </c:numCache>
            </c:numRef>
          </c:val>
          <c:extLst>
            <c:ext xmlns:c16="http://schemas.microsoft.com/office/drawing/2014/chart" uri="{C3380CC4-5D6E-409C-BE32-E72D297353CC}">
              <c16:uniqueId val="{00000000-3DAC-4C47-83C6-7EA537DBE8A1}"/>
            </c:ext>
          </c:extLst>
        </c:ser>
        <c:ser>
          <c:idx val="1"/>
          <c:order val="1"/>
          <c:tx>
            <c:strRef>
              <c:f>Übersicht_Daten!$J$91</c:f>
              <c:strCache>
                <c:ptCount val="1"/>
                <c:pt idx="0">
                  <c:v>Nein</c:v>
                </c:pt>
              </c:strCache>
            </c:strRef>
          </c:tx>
          <c:invertIfNegative val="0"/>
          <c:cat>
            <c:strRef>
              <c:f>Übersicht_Daten!$H$92:$H$96</c:f>
              <c:strCache>
                <c:ptCount val="5"/>
                <c:pt idx="0">
                  <c:v>Gesamt</c:v>
                </c:pt>
                <c:pt idx="1">
                  <c:v> Gesellschaft 1 </c:v>
                </c:pt>
                <c:pt idx="2">
                  <c:v> Gesellschaft 2 </c:v>
                </c:pt>
                <c:pt idx="3">
                  <c:v> Gesellschaft 3 </c:v>
                </c:pt>
                <c:pt idx="4">
                  <c:v> etc. </c:v>
                </c:pt>
              </c:strCache>
            </c:strRef>
          </c:cat>
          <c:val>
            <c:numRef>
              <c:f>Übersicht_Daten!$J$92:$J$96</c:f>
              <c:numCache>
                <c:formatCode>0.00</c:formatCode>
                <c:ptCount val="5"/>
                <c:pt idx="0" formatCode="General">
                  <c:v>62.295081967213115</c:v>
                </c:pt>
                <c:pt idx="1">
                  <c:v>76.923076923076934</c:v>
                </c:pt>
                <c:pt idx="2">
                  <c:v>61.702127659574465</c:v>
                </c:pt>
                <c:pt idx="3">
                  <c:v>58.860759493670891</c:v>
                </c:pt>
              </c:numCache>
            </c:numRef>
          </c:val>
          <c:extLst>
            <c:ext xmlns:c16="http://schemas.microsoft.com/office/drawing/2014/chart" uri="{C3380CC4-5D6E-409C-BE32-E72D297353CC}">
              <c16:uniqueId val="{00000001-3DAC-4C47-83C6-7EA537DBE8A1}"/>
            </c:ext>
          </c:extLst>
        </c:ser>
        <c:ser>
          <c:idx val="2"/>
          <c:order val="2"/>
          <c:tx>
            <c:strRef>
              <c:f>Übersicht_Daten!$K$91</c:f>
              <c:strCache>
                <c:ptCount val="1"/>
                <c:pt idx="0">
                  <c:v>k.A.</c:v>
                </c:pt>
              </c:strCache>
            </c:strRef>
          </c:tx>
          <c:invertIfNegative val="0"/>
          <c:cat>
            <c:strRef>
              <c:f>Übersicht_Daten!$H$92:$H$96</c:f>
              <c:strCache>
                <c:ptCount val="5"/>
                <c:pt idx="0">
                  <c:v>Gesamt</c:v>
                </c:pt>
                <c:pt idx="1">
                  <c:v> Gesellschaft 1 </c:v>
                </c:pt>
                <c:pt idx="2">
                  <c:v> Gesellschaft 2 </c:v>
                </c:pt>
                <c:pt idx="3">
                  <c:v> Gesellschaft 3 </c:v>
                </c:pt>
                <c:pt idx="4">
                  <c:v> etc. </c:v>
                </c:pt>
              </c:strCache>
            </c:strRef>
          </c:cat>
          <c:val>
            <c:numRef>
              <c:f>Übersicht_Daten!$K$92:$K$96</c:f>
              <c:numCache>
                <c:formatCode>0.00</c:formatCode>
                <c:ptCount val="5"/>
                <c:pt idx="0" formatCode="General">
                  <c:v>14.754098360655737</c:v>
                </c:pt>
                <c:pt idx="1">
                  <c:v>17.948717948717949</c:v>
                </c:pt>
                <c:pt idx="2">
                  <c:v>2.1276595744680851</c:v>
                </c:pt>
                <c:pt idx="3">
                  <c:v>17.721518987341771</c:v>
                </c:pt>
              </c:numCache>
            </c:numRef>
          </c:val>
          <c:extLst>
            <c:ext xmlns:c16="http://schemas.microsoft.com/office/drawing/2014/chart" uri="{C3380CC4-5D6E-409C-BE32-E72D297353CC}">
              <c16:uniqueId val="{00000002-3DAC-4C47-83C6-7EA537DBE8A1}"/>
            </c:ext>
          </c:extLst>
        </c:ser>
        <c:dLbls>
          <c:showLegendKey val="0"/>
          <c:showVal val="0"/>
          <c:showCatName val="0"/>
          <c:showSerName val="0"/>
          <c:showPercent val="0"/>
          <c:showBubbleSize val="0"/>
        </c:dLbls>
        <c:gapWidth val="150"/>
        <c:overlap val="100"/>
        <c:axId val="533397960"/>
        <c:axId val="1"/>
      </c:barChart>
      <c:catAx>
        <c:axId val="53339796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a:lstStyle/>
              <a:p>
                <a:pPr>
                  <a:defRPr/>
                </a:pPr>
                <a:r>
                  <a:rPr lang="en-US"/>
                  <a:t>Anteil der Mitarbeitenden [%]</a:t>
                </a:r>
              </a:p>
            </c:rich>
          </c:tx>
          <c:overlay val="0"/>
        </c:title>
        <c:numFmt formatCode="0" sourceLinked="0"/>
        <c:majorTickMark val="out"/>
        <c:minorTickMark val="none"/>
        <c:tickLblPos val="nextTo"/>
        <c:crossAx val="533397960"/>
        <c:crosses val="autoZero"/>
        <c:crossBetween val="between"/>
      </c:valAx>
    </c:plotArea>
    <c:legend>
      <c:legendPos val="r"/>
      <c:layout>
        <c:manualLayout>
          <c:xMode val="edge"/>
          <c:yMode val="edge"/>
          <c:x val="0.93835141870229521"/>
          <c:y val="0.50755714325686974"/>
          <c:w val="5.0179220251459634E-2"/>
          <c:h val="0.13476082959921851"/>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Wie viele Kilometer legen Sie zur Arbeit</a:t>
            </a:r>
            <a:r>
              <a:rPr lang="en-US" baseline="0"/>
              <a:t> zurück (einfache Strecke) MW und Stabw.</a:t>
            </a:r>
            <a:r>
              <a:rPr lang="en-US"/>
              <a:t> </a:t>
            </a:r>
          </a:p>
        </c:rich>
      </c:tx>
      <c:overlay val="0"/>
    </c:title>
    <c:autoTitleDeleted val="0"/>
    <c:plotArea>
      <c:layout>
        <c:manualLayout>
          <c:layoutTarget val="inner"/>
          <c:xMode val="edge"/>
          <c:yMode val="edge"/>
          <c:x val="8.5830357270914912E-2"/>
          <c:y val="0.1794188226471691"/>
          <c:w val="0.82049108615521416"/>
          <c:h val="0.65236926266569617"/>
        </c:manualLayout>
      </c:layout>
      <c:barChart>
        <c:barDir val="col"/>
        <c:grouping val="clustered"/>
        <c:varyColors val="0"/>
        <c:ser>
          <c:idx val="0"/>
          <c:order val="0"/>
          <c:tx>
            <c:strRef>
              <c:f>Übersicht_Daten!$C$109</c:f>
              <c:strCache>
                <c:ptCount val="1"/>
                <c:pt idx="0">
                  <c:v>MW</c:v>
                </c:pt>
              </c:strCache>
            </c:strRef>
          </c:tx>
          <c:invertIfNegative val="0"/>
          <c:errBars>
            <c:errBarType val="both"/>
            <c:errValType val="cust"/>
            <c:noEndCap val="0"/>
            <c:plus>
              <c:numRef>
                <c:f>Übersicht_Daten!$D$110:$D$114</c:f>
                <c:numCache>
                  <c:formatCode>General</c:formatCode>
                  <c:ptCount val="5"/>
                  <c:pt idx="0">
                    <c:v>16.45</c:v>
                  </c:pt>
                  <c:pt idx="1">
                    <c:v>55</c:v>
                  </c:pt>
                  <c:pt idx="2">
                    <c:v>66</c:v>
                  </c:pt>
                  <c:pt idx="3">
                    <c:v>268</c:v>
                  </c:pt>
                </c:numCache>
              </c:numRef>
            </c:plus>
            <c:minus>
              <c:numRef>
                <c:f>Übersicht_Daten!$D$110:$D$114</c:f>
                <c:numCache>
                  <c:formatCode>General</c:formatCode>
                  <c:ptCount val="5"/>
                  <c:pt idx="0">
                    <c:v>16.45</c:v>
                  </c:pt>
                  <c:pt idx="1">
                    <c:v>55</c:v>
                  </c:pt>
                  <c:pt idx="2">
                    <c:v>66</c:v>
                  </c:pt>
                  <c:pt idx="3">
                    <c:v>268</c:v>
                  </c:pt>
                </c:numCache>
              </c:numRef>
            </c:minus>
          </c:errBars>
          <c:cat>
            <c:strRef>
              <c:f>Übersicht_Daten!$A$110:$A$114</c:f>
              <c:strCache>
                <c:ptCount val="5"/>
                <c:pt idx="0">
                  <c:v>Gesamt</c:v>
                </c:pt>
                <c:pt idx="1">
                  <c:v> Gesellschaft 1 </c:v>
                </c:pt>
                <c:pt idx="2">
                  <c:v> Gesellschaft 2 </c:v>
                </c:pt>
                <c:pt idx="3">
                  <c:v> Gesellschaft 3 </c:v>
                </c:pt>
                <c:pt idx="4">
                  <c:v> etc. </c:v>
                </c:pt>
              </c:strCache>
            </c:strRef>
          </c:cat>
          <c:val>
            <c:numRef>
              <c:f>Übersicht_Daten!$C$110:$C$114</c:f>
              <c:numCache>
                <c:formatCode>General</c:formatCode>
                <c:ptCount val="5"/>
                <c:pt idx="0" formatCode="0.00">
                  <c:v>129.66666666666666</c:v>
                </c:pt>
                <c:pt idx="1">
                  <c:v>55</c:v>
                </c:pt>
                <c:pt idx="2">
                  <c:v>66</c:v>
                </c:pt>
                <c:pt idx="3">
                  <c:v>268</c:v>
                </c:pt>
              </c:numCache>
            </c:numRef>
          </c:val>
          <c:extLst>
            <c:ext xmlns:c16="http://schemas.microsoft.com/office/drawing/2014/chart" uri="{C3380CC4-5D6E-409C-BE32-E72D297353CC}">
              <c16:uniqueId val="{00000000-66C5-4377-94F1-E8B88DC8F7B6}"/>
            </c:ext>
          </c:extLst>
        </c:ser>
        <c:dLbls>
          <c:showLegendKey val="0"/>
          <c:showVal val="0"/>
          <c:showCatName val="0"/>
          <c:showSerName val="0"/>
          <c:showPercent val="0"/>
          <c:showBubbleSize val="0"/>
        </c:dLbls>
        <c:gapWidth val="150"/>
        <c:axId val="531613720"/>
        <c:axId val="1"/>
      </c:barChart>
      <c:catAx>
        <c:axId val="53161372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in val="0"/>
        </c:scaling>
        <c:delete val="0"/>
        <c:axPos val="l"/>
        <c:majorGridlines/>
        <c:title>
          <c:tx>
            <c:rich>
              <a:bodyPr/>
              <a:lstStyle/>
              <a:p>
                <a:pPr>
                  <a:defRPr/>
                </a:pPr>
                <a:r>
                  <a:rPr lang="en-US"/>
                  <a:t>Strecke [km]</a:t>
                </a:r>
              </a:p>
            </c:rich>
          </c:tx>
          <c:overlay val="0"/>
        </c:title>
        <c:numFmt formatCode="0.00" sourceLinked="1"/>
        <c:majorTickMark val="out"/>
        <c:minorTickMark val="none"/>
        <c:tickLblPos val="nextTo"/>
        <c:crossAx val="53161372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Häufigkeitsverteilung</a:t>
            </a:r>
            <a:r>
              <a:rPr lang="de-DE" baseline="0"/>
              <a:t> Weg zur Arbeit</a:t>
            </a:r>
            <a:endParaRPr lang="de-DE"/>
          </a:p>
        </c:rich>
      </c:tx>
      <c:overlay val="0"/>
    </c:title>
    <c:autoTitleDeleted val="0"/>
    <c:plotArea>
      <c:layout>
        <c:manualLayout>
          <c:layoutTarget val="inner"/>
          <c:xMode val="edge"/>
          <c:yMode val="edge"/>
          <c:x val="7.8482505476289155E-2"/>
          <c:y val="0.10545754149152409"/>
          <c:w val="0.75884151323189863"/>
          <c:h val="0.74654332682098956"/>
        </c:manualLayout>
      </c:layout>
      <c:barChart>
        <c:barDir val="col"/>
        <c:grouping val="stacked"/>
        <c:varyColors val="0"/>
        <c:ser>
          <c:idx val="0"/>
          <c:order val="0"/>
          <c:tx>
            <c:strRef>
              <c:f>'Ergänzende Auswertungen'!$B$43</c:f>
              <c:strCache>
                <c:ptCount val="1"/>
                <c:pt idx="0">
                  <c:v>≤ 5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Auswertungen'!$B$44:$B$48</c:f>
              <c:numCache>
                <c:formatCode>0</c:formatCode>
                <c:ptCount val="5"/>
                <c:pt idx="0">
                  <c:v>30.077120822622106</c:v>
                </c:pt>
                <c:pt idx="1">
                  <c:v>38.181818181818187</c:v>
                </c:pt>
                <c:pt idx="2">
                  <c:v>36.363636363636367</c:v>
                </c:pt>
                <c:pt idx="3">
                  <c:v>26.865671641791046</c:v>
                </c:pt>
              </c:numCache>
            </c:numRef>
          </c:val>
          <c:extLst>
            <c:ext xmlns:c16="http://schemas.microsoft.com/office/drawing/2014/chart" uri="{C3380CC4-5D6E-409C-BE32-E72D297353CC}">
              <c16:uniqueId val="{00000000-B7DD-4BDE-B4E2-DDEDC5FF9825}"/>
            </c:ext>
          </c:extLst>
        </c:ser>
        <c:ser>
          <c:idx val="1"/>
          <c:order val="1"/>
          <c:tx>
            <c:strRef>
              <c:f>'Ergänzende Auswertungen'!$C$43</c:f>
              <c:strCache>
                <c:ptCount val="1"/>
                <c:pt idx="0">
                  <c:v>&gt; 5 km - ≤ 10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Auswertungen'!$C$44:$C$48</c:f>
              <c:numCache>
                <c:formatCode>0</c:formatCode>
                <c:ptCount val="5"/>
                <c:pt idx="0">
                  <c:v>15.938303341902312</c:v>
                </c:pt>
                <c:pt idx="1">
                  <c:v>14.545454545454545</c:v>
                </c:pt>
                <c:pt idx="2">
                  <c:v>16.666666666666664</c:v>
                </c:pt>
                <c:pt idx="3">
                  <c:v>16.044776119402986</c:v>
                </c:pt>
              </c:numCache>
            </c:numRef>
          </c:val>
          <c:extLst>
            <c:ext xmlns:c16="http://schemas.microsoft.com/office/drawing/2014/chart" uri="{C3380CC4-5D6E-409C-BE32-E72D297353CC}">
              <c16:uniqueId val="{00000001-B7DD-4BDE-B4E2-DDEDC5FF9825}"/>
            </c:ext>
          </c:extLst>
        </c:ser>
        <c:ser>
          <c:idx val="2"/>
          <c:order val="2"/>
          <c:tx>
            <c:strRef>
              <c:f>'Ergänzende Auswertungen'!$D$43</c:f>
              <c:strCache>
                <c:ptCount val="1"/>
                <c:pt idx="0">
                  <c:v>&gt; 10 km - ≤ 20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Auswertungen'!$D$44:$D$48</c:f>
              <c:numCache>
                <c:formatCode>0</c:formatCode>
                <c:ptCount val="5"/>
                <c:pt idx="0">
                  <c:v>28.277634961439592</c:v>
                </c:pt>
                <c:pt idx="1">
                  <c:v>29.09090909090909</c:v>
                </c:pt>
                <c:pt idx="2">
                  <c:v>31.818181818181817</c:v>
                </c:pt>
                <c:pt idx="3">
                  <c:v>27.238805970149254</c:v>
                </c:pt>
              </c:numCache>
            </c:numRef>
          </c:val>
          <c:extLst>
            <c:ext xmlns:c16="http://schemas.microsoft.com/office/drawing/2014/chart" uri="{C3380CC4-5D6E-409C-BE32-E72D297353CC}">
              <c16:uniqueId val="{00000002-B7DD-4BDE-B4E2-DDEDC5FF9825}"/>
            </c:ext>
          </c:extLst>
        </c:ser>
        <c:ser>
          <c:idx val="3"/>
          <c:order val="3"/>
          <c:tx>
            <c:strRef>
              <c:f>'Ergänzende Auswertungen'!$E$43</c:f>
              <c:strCache>
                <c:ptCount val="1"/>
                <c:pt idx="0">
                  <c:v>&gt; 20 km - ≤ 30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Auswertungen'!$E$44:$E$48</c:f>
              <c:numCache>
                <c:formatCode>0</c:formatCode>
                <c:ptCount val="5"/>
                <c:pt idx="0">
                  <c:v>14.138817480719796</c:v>
                </c:pt>
                <c:pt idx="1">
                  <c:v>7.2727272727272725</c:v>
                </c:pt>
                <c:pt idx="2">
                  <c:v>9.0909090909090917</c:v>
                </c:pt>
                <c:pt idx="3">
                  <c:v>16.791044776119403</c:v>
                </c:pt>
              </c:numCache>
            </c:numRef>
          </c:val>
          <c:extLst>
            <c:ext xmlns:c16="http://schemas.microsoft.com/office/drawing/2014/chart" uri="{C3380CC4-5D6E-409C-BE32-E72D297353CC}">
              <c16:uniqueId val="{00000003-B7DD-4BDE-B4E2-DDEDC5FF9825}"/>
            </c:ext>
          </c:extLst>
        </c:ser>
        <c:ser>
          <c:idx val="4"/>
          <c:order val="4"/>
          <c:tx>
            <c:strRef>
              <c:f>'Ergänzende Auswertungen'!$F$43</c:f>
              <c:strCache>
                <c:ptCount val="1"/>
                <c:pt idx="0">
                  <c:v>&gt; 30 km - ≤ 40 km </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Auswertungen'!$F$44:$F$48</c:f>
              <c:numCache>
                <c:formatCode>0</c:formatCode>
                <c:ptCount val="5"/>
                <c:pt idx="0">
                  <c:v>5.3984575835475574</c:v>
                </c:pt>
                <c:pt idx="1">
                  <c:v>5.4545454545454541</c:v>
                </c:pt>
                <c:pt idx="2">
                  <c:v>4.5454545454545459</c:v>
                </c:pt>
                <c:pt idx="3">
                  <c:v>5.5970149253731343</c:v>
                </c:pt>
              </c:numCache>
            </c:numRef>
          </c:val>
          <c:extLst>
            <c:ext xmlns:c16="http://schemas.microsoft.com/office/drawing/2014/chart" uri="{C3380CC4-5D6E-409C-BE32-E72D297353CC}">
              <c16:uniqueId val="{00000004-B7DD-4BDE-B4E2-DDEDC5FF9825}"/>
            </c:ext>
          </c:extLst>
        </c:ser>
        <c:ser>
          <c:idx val="5"/>
          <c:order val="5"/>
          <c:tx>
            <c:strRef>
              <c:f>'Ergänzende Auswertungen'!$G$43</c:f>
              <c:strCache>
                <c:ptCount val="1"/>
                <c:pt idx="0">
                  <c:v>&gt; 40 km - ≤ 50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Auswertungen'!$G$44:$G$48</c:f>
              <c:numCache>
                <c:formatCode>0</c:formatCode>
                <c:ptCount val="5"/>
                <c:pt idx="0">
                  <c:v>2.5706940874035991</c:v>
                </c:pt>
                <c:pt idx="1">
                  <c:v>0</c:v>
                </c:pt>
                <c:pt idx="2">
                  <c:v>1.5151515151515151</c:v>
                </c:pt>
                <c:pt idx="3">
                  <c:v>3.3582089552238807</c:v>
                </c:pt>
              </c:numCache>
            </c:numRef>
          </c:val>
          <c:extLst>
            <c:ext xmlns:c16="http://schemas.microsoft.com/office/drawing/2014/chart" uri="{C3380CC4-5D6E-409C-BE32-E72D297353CC}">
              <c16:uniqueId val="{00000005-B7DD-4BDE-B4E2-DDEDC5FF9825}"/>
            </c:ext>
          </c:extLst>
        </c:ser>
        <c:ser>
          <c:idx val="6"/>
          <c:order val="6"/>
          <c:tx>
            <c:strRef>
              <c:f>'Ergänzende Auswertungen'!$H$43</c:f>
              <c:strCache>
                <c:ptCount val="1"/>
                <c:pt idx="0">
                  <c:v>&gt; 50 km</c:v>
                </c:pt>
              </c:strCache>
            </c:strRef>
          </c:tx>
          <c:invertIfNegative val="0"/>
          <c:cat>
            <c:strRef>
              <c:f>'Ergänzende Auswertungen'!$A$44:$A$48</c:f>
              <c:strCache>
                <c:ptCount val="5"/>
                <c:pt idx="0">
                  <c:v>Gesamt</c:v>
                </c:pt>
                <c:pt idx="1">
                  <c:v> Gesellschaft 1 </c:v>
                </c:pt>
                <c:pt idx="2">
                  <c:v> Gesellschaft 2 </c:v>
                </c:pt>
                <c:pt idx="3">
                  <c:v> Gesellschaft 3 </c:v>
                </c:pt>
                <c:pt idx="4">
                  <c:v> etc. </c:v>
                </c:pt>
              </c:strCache>
            </c:strRef>
          </c:cat>
          <c:val>
            <c:numRef>
              <c:f>'Ergänzende Auswertungen'!$H$44:$H$48</c:f>
              <c:numCache>
                <c:formatCode>0</c:formatCode>
                <c:ptCount val="5"/>
                <c:pt idx="0">
                  <c:v>3.5989717223650386</c:v>
                </c:pt>
                <c:pt idx="1">
                  <c:v>5.4545454545454541</c:v>
                </c:pt>
                <c:pt idx="2">
                  <c:v>0</c:v>
                </c:pt>
                <c:pt idx="3">
                  <c:v>4.1044776119402986</c:v>
                </c:pt>
              </c:numCache>
            </c:numRef>
          </c:val>
          <c:extLst>
            <c:ext xmlns:c16="http://schemas.microsoft.com/office/drawing/2014/chart" uri="{C3380CC4-5D6E-409C-BE32-E72D297353CC}">
              <c16:uniqueId val="{00000006-B7DD-4BDE-B4E2-DDEDC5FF9825}"/>
            </c:ext>
          </c:extLst>
        </c:ser>
        <c:dLbls>
          <c:showLegendKey val="0"/>
          <c:showVal val="0"/>
          <c:showCatName val="0"/>
          <c:showSerName val="0"/>
          <c:showPercent val="0"/>
          <c:showBubbleSize val="0"/>
        </c:dLbls>
        <c:gapWidth val="55"/>
        <c:overlap val="100"/>
        <c:axId val="533563280"/>
        <c:axId val="1"/>
      </c:barChart>
      <c:catAx>
        <c:axId val="53356328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der Mitarbeitenden [%]</a:t>
                </a:r>
              </a:p>
            </c:rich>
          </c:tx>
          <c:overlay val="0"/>
        </c:title>
        <c:numFmt formatCode="0" sourceLinked="0"/>
        <c:majorTickMark val="none"/>
        <c:minorTickMark val="none"/>
        <c:tickLblPos val="nextTo"/>
        <c:crossAx val="533563280"/>
        <c:crosses val="autoZero"/>
        <c:crossBetween val="between"/>
      </c:valAx>
    </c:plotArea>
    <c:legend>
      <c:legendPos val="r"/>
      <c:layout>
        <c:manualLayout>
          <c:xMode val="edge"/>
          <c:yMode val="edge"/>
          <c:x val="0.85612070654368866"/>
          <c:y val="0.38491048593350385"/>
          <c:w val="0.13027923795230045"/>
          <c:h val="0.32097186700767261"/>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Jährlich</a:t>
            </a:r>
            <a:r>
              <a:rPr lang="de-DE" baseline="0"/>
              <a:t> zurückgelegte Kilometer auf dem Weg zur Arbeit (Hochrechnung auf alle Mitarbeiter)</a:t>
            </a:r>
            <a:endParaRPr lang="de-DE"/>
          </a:p>
        </c:rich>
      </c:tx>
      <c:overlay val="0"/>
    </c:title>
    <c:autoTitleDeleted val="0"/>
    <c:plotArea>
      <c:layout/>
      <c:barChart>
        <c:barDir val="col"/>
        <c:grouping val="stacked"/>
        <c:varyColors val="0"/>
        <c:ser>
          <c:idx val="0"/>
          <c:order val="0"/>
          <c:tx>
            <c:strRef>
              <c:f>Übersicht_Daten!$V$145</c:f>
              <c:strCache>
                <c:ptCount val="1"/>
                <c:pt idx="0">
                  <c:v>Eigenes Auto</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Übersicht_Daten!$V$146:$V$150</c:f>
              <c:numCache>
                <c:formatCode>_(* #,##0.00_);_(* \(#,##0.00\);_(* "-"??_);_(@_)</c:formatCode>
                <c:ptCount val="5"/>
                <c:pt idx="0" formatCode="General">
                  <c:v>3883418.8984293197</c:v>
                </c:pt>
                <c:pt idx="1">
                  <c:v>517374.81481481489</c:v>
                </c:pt>
                <c:pt idx="2">
                  <c:v>421165.29230769235</c:v>
                </c:pt>
                <c:pt idx="3">
                  <c:v>2968700.8121673004</c:v>
                </c:pt>
              </c:numCache>
            </c:numRef>
          </c:val>
          <c:extLst>
            <c:ext xmlns:c16="http://schemas.microsoft.com/office/drawing/2014/chart" uri="{C3380CC4-5D6E-409C-BE32-E72D297353CC}">
              <c16:uniqueId val="{00000000-83AF-462D-A7DB-B8A3C972093C}"/>
            </c:ext>
          </c:extLst>
        </c:ser>
        <c:ser>
          <c:idx val="1"/>
          <c:order val="1"/>
          <c:tx>
            <c:strRef>
              <c:f>Übersicht_Daten!$W$145</c:f>
              <c:strCache>
                <c:ptCount val="1"/>
                <c:pt idx="0">
                  <c:v>Bus / Bahn</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Übersicht_Daten!$W$146:$W$150</c:f>
              <c:numCache>
                <c:formatCode>_(* #,##0.00_);_(* \(#,##0.00\);_(* "-"??_);_(@_)</c:formatCode>
                <c:ptCount val="5"/>
                <c:pt idx="0" formatCode="General">
                  <c:v>24358.952879581153</c:v>
                </c:pt>
                <c:pt idx="1">
                  <c:v>0</c:v>
                </c:pt>
                <c:pt idx="2">
                  <c:v>0</c:v>
                </c:pt>
                <c:pt idx="3">
                  <c:v>25369.429657794673</c:v>
                </c:pt>
              </c:numCache>
            </c:numRef>
          </c:val>
          <c:extLst>
            <c:ext xmlns:c16="http://schemas.microsoft.com/office/drawing/2014/chart" uri="{C3380CC4-5D6E-409C-BE32-E72D297353CC}">
              <c16:uniqueId val="{00000001-83AF-462D-A7DB-B8A3C972093C}"/>
            </c:ext>
          </c:extLst>
        </c:ser>
        <c:ser>
          <c:idx val="2"/>
          <c:order val="2"/>
          <c:tx>
            <c:strRef>
              <c:f>Übersicht_Daten!$X$145</c:f>
              <c:strCache>
                <c:ptCount val="1"/>
                <c:pt idx="0">
                  <c:v>Fahrrad</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Übersicht_Daten!$X$146:$X$150</c:f>
              <c:numCache>
                <c:formatCode>_(* #,##0.00_);_(* \(#,##0.00\);_(* "-"??_);_(@_)</c:formatCode>
                <c:ptCount val="5"/>
                <c:pt idx="0" formatCode="0.00">
                  <c:v>169380.69528795811</c:v>
                </c:pt>
                <c:pt idx="1">
                  <c:v>10364.444444444445</c:v>
                </c:pt>
                <c:pt idx="2">
                  <c:v>47048.861538461533</c:v>
                </c:pt>
                <c:pt idx="3">
                  <c:v>110521.17414448669</c:v>
                </c:pt>
              </c:numCache>
            </c:numRef>
          </c:val>
          <c:extLst>
            <c:ext xmlns:c16="http://schemas.microsoft.com/office/drawing/2014/chart" uri="{C3380CC4-5D6E-409C-BE32-E72D297353CC}">
              <c16:uniqueId val="{00000002-83AF-462D-A7DB-B8A3C972093C}"/>
            </c:ext>
          </c:extLst>
        </c:ser>
        <c:ser>
          <c:idx val="3"/>
          <c:order val="3"/>
          <c:tx>
            <c:strRef>
              <c:f>Übersicht_Daten!$Y$145</c:f>
              <c:strCache>
                <c:ptCount val="1"/>
                <c:pt idx="0">
                  <c:v>Zu Fuß</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Übersicht_Daten!$Y$146:$Y$150</c:f>
              <c:numCache>
                <c:formatCode>_(* #,##0.00_);_(* \(#,##0.00\);_(* "-"??_);_(@_)</c:formatCode>
                <c:ptCount val="5"/>
                <c:pt idx="0" formatCode="0.00">
                  <c:v>11634.982198952879</c:v>
                </c:pt>
                <c:pt idx="1">
                  <c:v>3715.5555555555557</c:v>
                </c:pt>
                <c:pt idx="2">
                  <c:v>584.86153846153854</c:v>
                </c:pt>
                <c:pt idx="3">
                  <c:v>7192.9794676806086</c:v>
                </c:pt>
              </c:numCache>
            </c:numRef>
          </c:val>
          <c:extLst>
            <c:ext xmlns:c16="http://schemas.microsoft.com/office/drawing/2014/chart" uri="{C3380CC4-5D6E-409C-BE32-E72D297353CC}">
              <c16:uniqueId val="{00000003-83AF-462D-A7DB-B8A3C972093C}"/>
            </c:ext>
          </c:extLst>
        </c:ser>
        <c:ser>
          <c:idx val="4"/>
          <c:order val="4"/>
          <c:tx>
            <c:strRef>
              <c:f>Übersicht_Daten!$Z$145</c:f>
              <c:strCache>
                <c:ptCount val="1"/>
                <c:pt idx="0">
                  <c:v>Fahrgemeinschaft</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Übersicht_Daten!$Z$146:$Z$150</c:f>
              <c:numCache>
                <c:formatCode>_(* #,##0.00_);_(* \(#,##0.00\);_(* "-"??_);_(@_)</c:formatCode>
                <c:ptCount val="5"/>
                <c:pt idx="0" formatCode="0.00">
                  <c:v>234992.25130890051</c:v>
                </c:pt>
                <c:pt idx="1">
                  <c:v>1173.3333333333333</c:v>
                </c:pt>
                <c:pt idx="2">
                  <c:v>10787.446153846153</c:v>
                </c:pt>
                <c:pt idx="3">
                  <c:v>231011.04182509505</c:v>
                </c:pt>
              </c:numCache>
            </c:numRef>
          </c:val>
          <c:extLst>
            <c:ext xmlns:c16="http://schemas.microsoft.com/office/drawing/2014/chart" uri="{C3380CC4-5D6E-409C-BE32-E72D297353CC}">
              <c16:uniqueId val="{00000004-83AF-462D-A7DB-B8A3C972093C}"/>
            </c:ext>
          </c:extLst>
        </c:ser>
        <c:ser>
          <c:idx val="5"/>
          <c:order val="5"/>
          <c:tx>
            <c:strRef>
              <c:f>Übersicht_Daten!$AA$145</c:f>
              <c:strCache>
                <c:ptCount val="1"/>
                <c:pt idx="0">
                  <c:v>Sonstiges</c:v>
                </c:pt>
              </c:strCache>
            </c:strRef>
          </c:tx>
          <c:invertIfNegative val="0"/>
          <c:cat>
            <c:strRef>
              <c:f>Übersicht_Daten!$U$146:$U$150</c:f>
              <c:strCache>
                <c:ptCount val="5"/>
                <c:pt idx="0">
                  <c:v>Gesamt</c:v>
                </c:pt>
                <c:pt idx="1">
                  <c:v> Gesellschaft 1 </c:v>
                </c:pt>
                <c:pt idx="2">
                  <c:v> Gesellschaft 2 </c:v>
                </c:pt>
                <c:pt idx="3">
                  <c:v> Gesellschaft 3 </c:v>
                </c:pt>
                <c:pt idx="4">
                  <c:v> etc. </c:v>
                </c:pt>
              </c:strCache>
            </c:strRef>
          </c:cat>
          <c:val>
            <c:numRef>
              <c:f>Übersicht_Daten!$AA$146:$AA$150</c:f>
              <c:numCache>
                <c:formatCode>_(* #,##0.00_);_(* \(#,##0.00\);_(* "-"??_);_(@_)</c:formatCode>
                <c:ptCount val="5"/>
                <c:pt idx="0" formatCode="0.00">
                  <c:v>28585.947643979056</c:v>
                </c:pt>
                <c:pt idx="1">
                  <c:v>4693.333333333333</c:v>
                </c:pt>
                <c:pt idx="2">
                  <c:v>0</c:v>
                </c:pt>
                <c:pt idx="3">
                  <c:v>24399.422053231941</c:v>
                </c:pt>
              </c:numCache>
            </c:numRef>
          </c:val>
          <c:extLst>
            <c:ext xmlns:c16="http://schemas.microsoft.com/office/drawing/2014/chart" uri="{C3380CC4-5D6E-409C-BE32-E72D297353CC}">
              <c16:uniqueId val="{00000005-83AF-462D-A7DB-B8A3C972093C}"/>
            </c:ext>
          </c:extLst>
        </c:ser>
        <c:dLbls>
          <c:showLegendKey val="0"/>
          <c:showVal val="0"/>
          <c:showCatName val="0"/>
          <c:showSerName val="0"/>
          <c:showPercent val="0"/>
          <c:showBubbleSize val="0"/>
        </c:dLbls>
        <c:gapWidth val="55"/>
        <c:overlap val="100"/>
        <c:axId val="533704672"/>
        <c:axId val="1"/>
      </c:barChart>
      <c:catAx>
        <c:axId val="53370467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Kilometer</a:t>
                </a:r>
              </a:p>
            </c:rich>
          </c:tx>
          <c:overlay val="0"/>
        </c:title>
        <c:numFmt formatCode="#,##0" sourceLinked="0"/>
        <c:majorTickMark val="none"/>
        <c:minorTickMark val="none"/>
        <c:tickLblPos val="nextTo"/>
        <c:crossAx val="533704672"/>
        <c:crosses val="autoZero"/>
        <c:crossBetween val="between"/>
      </c:valAx>
    </c:plotArea>
    <c:legend>
      <c:legendPos val="r"/>
      <c:layout>
        <c:manualLayout>
          <c:xMode val="edge"/>
          <c:yMode val="edge"/>
          <c:x val="0.87678984714382557"/>
          <c:y val="0.45666679054546183"/>
          <c:w val="0.11076550233612559"/>
          <c:h val="0.23888895369166496"/>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a:t>
            </a:r>
            <a:r>
              <a:rPr lang="en-US" baseline="-25000"/>
              <a:t>2</a:t>
            </a:r>
            <a:r>
              <a:rPr lang="en-US"/>
              <a:t>-Fußabdruck Weg zur Arbeit</a:t>
            </a:r>
          </a:p>
        </c:rich>
      </c:tx>
      <c:overlay val="0"/>
    </c:title>
    <c:autoTitleDeleted val="0"/>
    <c:plotArea>
      <c:layout/>
      <c:barChart>
        <c:barDir val="col"/>
        <c:grouping val="clustered"/>
        <c:varyColors val="0"/>
        <c:ser>
          <c:idx val="0"/>
          <c:order val="0"/>
          <c:tx>
            <c:strRef>
              <c:f>Übersicht_Daten!$H$175</c:f>
              <c:strCache>
                <c:ptCount val="1"/>
                <c:pt idx="0">
                  <c:v>Summe</c:v>
                </c:pt>
              </c:strCache>
            </c:strRef>
          </c:tx>
          <c:invertIfNegative val="0"/>
          <c:cat>
            <c:strRef>
              <c:f>Übersicht_Daten!$A$176:$A$180</c:f>
              <c:strCache>
                <c:ptCount val="5"/>
                <c:pt idx="0">
                  <c:v>Gesamt</c:v>
                </c:pt>
                <c:pt idx="1">
                  <c:v> Gesellschaft 1 </c:v>
                </c:pt>
                <c:pt idx="2">
                  <c:v> Gesellschaft 2 </c:v>
                </c:pt>
                <c:pt idx="3">
                  <c:v> Gesellschaft 3 </c:v>
                </c:pt>
                <c:pt idx="4">
                  <c:v> etc. </c:v>
                </c:pt>
              </c:strCache>
            </c:strRef>
          </c:cat>
          <c:val>
            <c:numRef>
              <c:f>Übersicht_Daten!$H$176:$H$180</c:f>
              <c:numCache>
                <c:formatCode>0.00</c:formatCode>
                <c:ptCount val="5"/>
                <c:pt idx="0">
                  <c:v>569.75626749392791</c:v>
                </c:pt>
                <c:pt idx="1">
                  <c:v>73.153229274074093</c:v>
                </c:pt>
                <c:pt idx="2">
                  <c:v>59.718262153846169</c:v>
                </c:pt>
                <c:pt idx="3">
                  <c:v>436.88477606600765</c:v>
                </c:pt>
                <c:pt idx="4">
                  <c:v>0</c:v>
                </c:pt>
              </c:numCache>
            </c:numRef>
          </c:val>
          <c:extLst>
            <c:ext xmlns:c16="http://schemas.microsoft.com/office/drawing/2014/chart" uri="{C3380CC4-5D6E-409C-BE32-E72D297353CC}">
              <c16:uniqueId val="{00000000-57D0-4707-833E-9DE52FE566B6}"/>
            </c:ext>
          </c:extLst>
        </c:ser>
        <c:dLbls>
          <c:showLegendKey val="0"/>
          <c:showVal val="0"/>
          <c:showCatName val="0"/>
          <c:showSerName val="0"/>
          <c:showPercent val="0"/>
          <c:showBubbleSize val="0"/>
        </c:dLbls>
        <c:gapWidth val="150"/>
        <c:axId val="533705000"/>
        <c:axId val="1"/>
      </c:barChart>
      <c:catAx>
        <c:axId val="53370500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CO</a:t>
                </a:r>
                <a:r>
                  <a:rPr lang="en-US" baseline="-25000"/>
                  <a:t>2</a:t>
                </a:r>
                <a:r>
                  <a:rPr lang="en-US"/>
                  <a:t>-Fußabdruck [t/a]</a:t>
                </a:r>
              </a:p>
            </c:rich>
          </c:tx>
          <c:overlay val="0"/>
        </c:title>
        <c:numFmt formatCode="#,##0" sourceLinked="0"/>
        <c:majorTickMark val="out"/>
        <c:minorTickMark val="none"/>
        <c:tickLblPos val="nextTo"/>
        <c:crossAx val="53370500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Wo parken Sie regelmäßig?</a:t>
            </a:r>
            <a:r>
              <a:rPr lang="de-DE" baseline="0"/>
              <a:t> (Mehrfachauswahl)</a:t>
            </a:r>
            <a:endParaRPr lang="de-DE"/>
          </a:p>
        </c:rich>
      </c:tx>
      <c:overlay val="0"/>
    </c:title>
    <c:autoTitleDeleted val="0"/>
    <c:plotArea>
      <c:layout>
        <c:manualLayout>
          <c:layoutTarget val="inner"/>
          <c:xMode val="edge"/>
          <c:yMode val="edge"/>
          <c:x val="8.5784048887540446E-2"/>
          <c:y val="0.1050625487702284"/>
          <c:w val="0.71602106437321911"/>
          <c:h val="0.7499895308050899"/>
        </c:manualLayout>
      </c:layout>
      <c:barChart>
        <c:barDir val="col"/>
        <c:grouping val="stacked"/>
        <c:varyColors val="0"/>
        <c:ser>
          <c:idx val="0"/>
          <c:order val="0"/>
          <c:tx>
            <c:strRef>
              <c:f>Übersicht_Daten!$C$185</c:f>
              <c:strCache>
                <c:ptCount val="1"/>
                <c:pt idx="0">
                  <c:v>Firmenparkplatz</c:v>
                </c:pt>
              </c:strCache>
            </c:strRef>
          </c:tx>
          <c:invertIfNegative val="0"/>
          <c:cat>
            <c:strRef>
              <c:f>Übersicht_Daten!$A$186:$A$190</c:f>
              <c:strCache>
                <c:ptCount val="5"/>
                <c:pt idx="0">
                  <c:v>Gesamt</c:v>
                </c:pt>
                <c:pt idx="1">
                  <c:v> Gesellschaft 1 </c:v>
                </c:pt>
                <c:pt idx="2">
                  <c:v> Gesellschaft 2 </c:v>
                </c:pt>
                <c:pt idx="3">
                  <c:v> Gesellschaft 3 </c:v>
                </c:pt>
                <c:pt idx="4">
                  <c:v> etc. </c:v>
                </c:pt>
              </c:strCache>
            </c:strRef>
          </c:cat>
          <c:val>
            <c:numRef>
              <c:f>Übersicht_Daten!$C$186:$C$190</c:f>
              <c:numCache>
                <c:formatCode>0</c:formatCode>
                <c:ptCount val="5"/>
                <c:pt idx="0">
                  <c:v>290</c:v>
                </c:pt>
                <c:pt idx="1">
                  <c:v>43</c:v>
                </c:pt>
                <c:pt idx="2">
                  <c:v>53</c:v>
                </c:pt>
                <c:pt idx="3">
                  <c:v>194</c:v>
                </c:pt>
              </c:numCache>
            </c:numRef>
          </c:val>
          <c:extLst>
            <c:ext xmlns:c16="http://schemas.microsoft.com/office/drawing/2014/chart" uri="{C3380CC4-5D6E-409C-BE32-E72D297353CC}">
              <c16:uniqueId val="{00000000-34CD-412F-9151-68787CC0115F}"/>
            </c:ext>
          </c:extLst>
        </c:ser>
        <c:ser>
          <c:idx val="1"/>
          <c:order val="1"/>
          <c:tx>
            <c:strRef>
              <c:f>Übersicht_Daten!$D$185</c:f>
              <c:strCache>
                <c:ptCount val="1"/>
                <c:pt idx="0">
                  <c:v>Zugewiesener Stellplatz</c:v>
                </c:pt>
              </c:strCache>
            </c:strRef>
          </c:tx>
          <c:invertIfNegative val="0"/>
          <c:cat>
            <c:strRef>
              <c:f>Übersicht_Daten!$A$186:$A$190</c:f>
              <c:strCache>
                <c:ptCount val="5"/>
                <c:pt idx="0">
                  <c:v>Gesamt</c:v>
                </c:pt>
                <c:pt idx="1">
                  <c:v> Gesellschaft 1 </c:v>
                </c:pt>
                <c:pt idx="2">
                  <c:v> Gesellschaft 2 </c:v>
                </c:pt>
                <c:pt idx="3">
                  <c:v> Gesellschaft 3 </c:v>
                </c:pt>
                <c:pt idx="4">
                  <c:v> etc. </c:v>
                </c:pt>
              </c:strCache>
            </c:strRef>
          </c:cat>
          <c:val>
            <c:numRef>
              <c:f>Übersicht_Daten!$D$186:$D$190</c:f>
              <c:numCache>
                <c:formatCode>0</c:formatCode>
                <c:ptCount val="5"/>
                <c:pt idx="0">
                  <c:v>25</c:v>
                </c:pt>
                <c:pt idx="1">
                  <c:v>5</c:v>
                </c:pt>
                <c:pt idx="2">
                  <c:v>4</c:v>
                </c:pt>
                <c:pt idx="3">
                  <c:v>16</c:v>
                </c:pt>
              </c:numCache>
            </c:numRef>
          </c:val>
          <c:extLst>
            <c:ext xmlns:c16="http://schemas.microsoft.com/office/drawing/2014/chart" uri="{C3380CC4-5D6E-409C-BE32-E72D297353CC}">
              <c16:uniqueId val="{00000001-34CD-412F-9151-68787CC0115F}"/>
            </c:ext>
          </c:extLst>
        </c:ser>
        <c:ser>
          <c:idx val="2"/>
          <c:order val="2"/>
          <c:tx>
            <c:strRef>
              <c:f>Übersicht_Daten!$E$185</c:f>
              <c:strCache>
                <c:ptCount val="1"/>
                <c:pt idx="0">
                  <c:v>Öffentliche Parkflächen</c:v>
                </c:pt>
              </c:strCache>
            </c:strRef>
          </c:tx>
          <c:invertIfNegative val="0"/>
          <c:cat>
            <c:strRef>
              <c:f>Übersicht_Daten!$A$186:$A$190</c:f>
              <c:strCache>
                <c:ptCount val="5"/>
                <c:pt idx="0">
                  <c:v>Gesamt</c:v>
                </c:pt>
                <c:pt idx="1">
                  <c:v> Gesellschaft 1 </c:v>
                </c:pt>
                <c:pt idx="2">
                  <c:v> Gesellschaft 2 </c:v>
                </c:pt>
                <c:pt idx="3">
                  <c:v> Gesellschaft 3 </c:v>
                </c:pt>
                <c:pt idx="4">
                  <c:v> etc. </c:v>
                </c:pt>
              </c:strCache>
            </c:strRef>
          </c:cat>
          <c:val>
            <c:numRef>
              <c:f>Übersicht_Daten!$E$186:$E$190</c:f>
              <c:numCache>
                <c:formatCode>0</c:formatCode>
                <c:ptCount val="5"/>
                <c:pt idx="0">
                  <c:v>42</c:v>
                </c:pt>
                <c:pt idx="1">
                  <c:v>1</c:v>
                </c:pt>
                <c:pt idx="2">
                  <c:v>3</c:v>
                </c:pt>
                <c:pt idx="3">
                  <c:v>38</c:v>
                </c:pt>
              </c:numCache>
            </c:numRef>
          </c:val>
          <c:extLst>
            <c:ext xmlns:c16="http://schemas.microsoft.com/office/drawing/2014/chart" uri="{C3380CC4-5D6E-409C-BE32-E72D297353CC}">
              <c16:uniqueId val="{00000002-34CD-412F-9151-68787CC0115F}"/>
            </c:ext>
          </c:extLst>
        </c:ser>
        <c:ser>
          <c:idx val="3"/>
          <c:order val="3"/>
          <c:tx>
            <c:strRef>
              <c:f>Übersicht_Daten!$F$185</c:f>
              <c:strCache>
                <c:ptCount val="1"/>
                <c:pt idx="0">
                  <c:v>k.A.</c:v>
                </c:pt>
              </c:strCache>
            </c:strRef>
          </c:tx>
          <c:invertIfNegative val="0"/>
          <c:cat>
            <c:strRef>
              <c:f>Übersicht_Daten!$A$186:$A$190</c:f>
              <c:strCache>
                <c:ptCount val="5"/>
                <c:pt idx="0">
                  <c:v>Gesamt</c:v>
                </c:pt>
                <c:pt idx="1">
                  <c:v> Gesellschaft 1 </c:v>
                </c:pt>
                <c:pt idx="2">
                  <c:v> Gesellschaft 2 </c:v>
                </c:pt>
                <c:pt idx="3">
                  <c:v> Gesellschaft 3 </c:v>
                </c:pt>
                <c:pt idx="4">
                  <c:v> etc. </c:v>
                </c:pt>
              </c:strCache>
            </c:strRef>
          </c:cat>
          <c:val>
            <c:numRef>
              <c:f>Übersicht_Daten!$F$186:$F$190</c:f>
              <c:numCache>
                <c:formatCode>0</c:formatCode>
                <c:ptCount val="5"/>
                <c:pt idx="0">
                  <c:v>9</c:v>
                </c:pt>
                <c:pt idx="1">
                  <c:v>1</c:v>
                </c:pt>
                <c:pt idx="2">
                  <c:v>2</c:v>
                </c:pt>
                <c:pt idx="3">
                  <c:v>6</c:v>
                </c:pt>
              </c:numCache>
            </c:numRef>
          </c:val>
          <c:extLst>
            <c:ext xmlns:c16="http://schemas.microsoft.com/office/drawing/2014/chart" uri="{C3380CC4-5D6E-409C-BE32-E72D297353CC}">
              <c16:uniqueId val="{00000003-34CD-412F-9151-68787CC0115F}"/>
            </c:ext>
          </c:extLst>
        </c:ser>
        <c:dLbls>
          <c:showLegendKey val="0"/>
          <c:showVal val="0"/>
          <c:showCatName val="0"/>
          <c:showSerName val="0"/>
          <c:showPercent val="0"/>
          <c:showBubbleSize val="0"/>
        </c:dLbls>
        <c:gapWidth val="55"/>
        <c:overlap val="100"/>
        <c:axId val="533777960"/>
        <c:axId val="1"/>
      </c:barChart>
      <c:catAx>
        <c:axId val="53377796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0" sourceLinked="1"/>
        <c:majorTickMark val="none"/>
        <c:minorTickMark val="none"/>
        <c:tickLblPos val="nextTo"/>
        <c:crossAx val="533777960"/>
        <c:crosses val="autoZero"/>
        <c:crossBetween val="between"/>
      </c:valAx>
    </c:plotArea>
    <c:legend>
      <c:legendPos val="r"/>
      <c:layout>
        <c:manualLayout>
          <c:xMode val="edge"/>
          <c:yMode val="edge"/>
          <c:x val="0.82525079302279247"/>
          <c:y val="0.45605138091975478"/>
          <c:w val="0.16119851272528185"/>
          <c:h val="0.1821657750601255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600"/>
              <a:t>Kennen Sie die Konzernbetriebsvereinbarung</a:t>
            </a:r>
            <a:r>
              <a:rPr lang="en-US" sz="1600" baseline="0"/>
              <a:t> "Parken"? (Gesamt)</a:t>
            </a:r>
            <a:endParaRPr lang="en-US" sz="1600"/>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0798-4D8D-91CF-6AA4CC33A65C}"/>
              </c:ext>
            </c:extLst>
          </c:dPt>
          <c:dPt>
            <c:idx val="1"/>
            <c:bubble3D val="0"/>
            <c:extLst>
              <c:ext xmlns:c16="http://schemas.microsoft.com/office/drawing/2014/chart" uri="{C3380CC4-5D6E-409C-BE32-E72D297353CC}">
                <c16:uniqueId val="{00000001-0798-4D8D-91CF-6AA4CC33A65C}"/>
              </c:ext>
            </c:extLst>
          </c:dPt>
          <c:dPt>
            <c:idx val="2"/>
            <c:bubble3D val="0"/>
            <c:extLst>
              <c:ext xmlns:c16="http://schemas.microsoft.com/office/drawing/2014/chart" uri="{C3380CC4-5D6E-409C-BE32-E72D297353CC}">
                <c16:uniqueId val="{00000002-0798-4D8D-91CF-6AA4CC33A65C}"/>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Übersicht_Daten!$C$203:$E$203</c:f>
              <c:strCache>
                <c:ptCount val="3"/>
                <c:pt idx="0">
                  <c:v>Ja</c:v>
                </c:pt>
                <c:pt idx="1">
                  <c:v>Nein</c:v>
                </c:pt>
                <c:pt idx="2">
                  <c:v>k.A.</c:v>
                </c:pt>
              </c:strCache>
            </c:strRef>
          </c:cat>
          <c:val>
            <c:numRef>
              <c:f>Übersicht_Daten!$C$204:$E$204</c:f>
              <c:numCache>
                <c:formatCode>0</c:formatCode>
                <c:ptCount val="3"/>
                <c:pt idx="0" formatCode="General">
                  <c:v>193</c:v>
                </c:pt>
                <c:pt idx="1">
                  <c:v>175</c:v>
                </c:pt>
                <c:pt idx="2">
                  <c:v>32</c:v>
                </c:pt>
              </c:numCache>
            </c:numRef>
          </c:val>
          <c:extLst>
            <c:ext xmlns:c16="http://schemas.microsoft.com/office/drawing/2014/chart" uri="{C3380CC4-5D6E-409C-BE32-E72D297353CC}">
              <c16:uniqueId val="{00000003-0798-4D8D-91CF-6AA4CC33A65C}"/>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2982528551236476"/>
          <c:y val="0.46965317919075145"/>
          <c:w val="5.582141508221744E-2"/>
          <c:h val="0.15462427745664739"/>
        </c:manualLayout>
      </c:layout>
      <c:overlay val="0"/>
      <c:txPr>
        <a:bodyPr/>
        <a:lstStyle/>
        <a:p>
          <a:pPr rtl="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Kennen Sie die Konzernbetriebsvereinbarung</a:t>
            </a:r>
            <a:r>
              <a:rPr lang="de-DE" baseline="0"/>
              <a:t> "Parken"?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Übersicht_Daten!$H$203</c:f>
              <c:strCache>
                <c:ptCount val="1"/>
                <c:pt idx="0">
                  <c:v>Ja</c:v>
                </c:pt>
              </c:strCache>
            </c:strRef>
          </c:tx>
          <c:invertIfNegative val="0"/>
          <c:cat>
            <c:strRef>
              <c:f>Übersicht_Daten!$G$204:$G$208</c:f>
              <c:strCache>
                <c:ptCount val="5"/>
                <c:pt idx="0">
                  <c:v>Gesamt</c:v>
                </c:pt>
                <c:pt idx="1">
                  <c:v> Gesellschaft 1 </c:v>
                </c:pt>
                <c:pt idx="2">
                  <c:v> Gesellschaft 2 </c:v>
                </c:pt>
                <c:pt idx="3">
                  <c:v> Gesellschaft 3 </c:v>
                </c:pt>
                <c:pt idx="4">
                  <c:v> etc. </c:v>
                </c:pt>
              </c:strCache>
            </c:strRef>
          </c:cat>
          <c:val>
            <c:numRef>
              <c:f>Übersicht_Daten!$H$204:$H$208</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A058-4487-87AB-1138EB81CCEC}"/>
            </c:ext>
          </c:extLst>
        </c:ser>
        <c:ser>
          <c:idx val="1"/>
          <c:order val="1"/>
          <c:tx>
            <c:strRef>
              <c:f>Übersicht_Daten!$I$203</c:f>
              <c:strCache>
                <c:ptCount val="1"/>
                <c:pt idx="0">
                  <c:v>Nein</c:v>
                </c:pt>
              </c:strCache>
            </c:strRef>
          </c:tx>
          <c:invertIfNegative val="0"/>
          <c:cat>
            <c:strRef>
              <c:f>Übersicht_Daten!$G$204:$G$208</c:f>
              <c:strCache>
                <c:ptCount val="5"/>
                <c:pt idx="0">
                  <c:v>Gesamt</c:v>
                </c:pt>
                <c:pt idx="1">
                  <c:v> Gesellschaft 1 </c:v>
                </c:pt>
                <c:pt idx="2">
                  <c:v> Gesellschaft 2 </c:v>
                </c:pt>
                <c:pt idx="3">
                  <c:v> Gesellschaft 3 </c:v>
                </c:pt>
                <c:pt idx="4">
                  <c:v> etc. </c:v>
                </c:pt>
              </c:strCache>
            </c:strRef>
          </c:cat>
          <c:val>
            <c:numRef>
              <c:f>Übersicht_Daten!$I$204:$I$208</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A058-4487-87AB-1138EB81CCEC}"/>
            </c:ext>
          </c:extLst>
        </c:ser>
        <c:ser>
          <c:idx val="2"/>
          <c:order val="2"/>
          <c:tx>
            <c:strRef>
              <c:f>Übersicht_Daten!$J$203</c:f>
              <c:strCache>
                <c:ptCount val="1"/>
                <c:pt idx="0">
                  <c:v>k.A.</c:v>
                </c:pt>
              </c:strCache>
            </c:strRef>
          </c:tx>
          <c:invertIfNegative val="0"/>
          <c:cat>
            <c:strRef>
              <c:f>Übersicht_Daten!$G$204:$G$208</c:f>
              <c:strCache>
                <c:ptCount val="5"/>
                <c:pt idx="0">
                  <c:v>Gesamt</c:v>
                </c:pt>
                <c:pt idx="1">
                  <c:v> Gesellschaft 1 </c:v>
                </c:pt>
                <c:pt idx="2">
                  <c:v> Gesellschaft 2 </c:v>
                </c:pt>
                <c:pt idx="3">
                  <c:v> Gesellschaft 3 </c:v>
                </c:pt>
                <c:pt idx="4">
                  <c:v> etc. </c:v>
                </c:pt>
              </c:strCache>
            </c:strRef>
          </c:cat>
          <c:val>
            <c:numRef>
              <c:f>Übersicht_Daten!$J$204:$J$208</c:f>
              <c:numCache>
                <c:formatCode>0.00</c:formatCode>
                <c:ptCount val="5"/>
                <c:pt idx="0">
                  <c:v>8</c:v>
                </c:pt>
                <c:pt idx="1">
                  <c:v>12.280701754385964</c:v>
                </c:pt>
                <c:pt idx="2">
                  <c:v>9.0909090909090917</c:v>
                </c:pt>
                <c:pt idx="3">
                  <c:v>6.8592057761732859</c:v>
                </c:pt>
              </c:numCache>
            </c:numRef>
          </c:val>
          <c:extLst>
            <c:ext xmlns:c16="http://schemas.microsoft.com/office/drawing/2014/chart" uri="{C3380CC4-5D6E-409C-BE32-E72D297353CC}">
              <c16:uniqueId val="{00000002-A058-4487-87AB-1138EB81CCEC}"/>
            </c:ext>
          </c:extLst>
        </c:ser>
        <c:dLbls>
          <c:showLegendKey val="0"/>
          <c:showVal val="0"/>
          <c:showCatName val="0"/>
          <c:showSerName val="0"/>
          <c:showPercent val="0"/>
          <c:showBubbleSize val="0"/>
        </c:dLbls>
        <c:gapWidth val="55"/>
        <c:overlap val="100"/>
        <c:axId val="533781568"/>
        <c:axId val="1"/>
      </c:barChart>
      <c:catAx>
        <c:axId val="533781568"/>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33781568"/>
        <c:crosses val="autoZero"/>
        <c:crossBetween val="between"/>
      </c:valAx>
    </c:plotArea>
    <c:legend>
      <c:legendPos val="r"/>
      <c:layout>
        <c:manualLayout>
          <c:xMode val="edge"/>
          <c:yMode val="edge"/>
          <c:x val="0.94085376767796514"/>
          <c:y val="0.47788769454422864"/>
          <c:w val="4.8143102147264298E-2"/>
          <c:h val="0.1314498285764330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Fahren</a:t>
            </a:r>
            <a:r>
              <a:rPr lang="de-DE" baseline="0"/>
              <a:t> Sie regelmäßig zwischen den Werken?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Übersicht_Daten!$C$276</c:f>
              <c:strCache>
                <c:ptCount val="1"/>
                <c:pt idx="0">
                  <c:v>Ja</c:v>
                </c:pt>
              </c:strCache>
            </c:strRef>
          </c:tx>
          <c:invertIfNegative val="0"/>
          <c:cat>
            <c:strRef>
              <c:f>Übersicht_Daten!$A$277:$A$281</c:f>
              <c:strCache>
                <c:ptCount val="5"/>
                <c:pt idx="0">
                  <c:v> Gesamt </c:v>
                </c:pt>
                <c:pt idx="1">
                  <c:v> Gesellschaft 1 </c:v>
                </c:pt>
                <c:pt idx="2">
                  <c:v> Gesellschaft 2 </c:v>
                </c:pt>
                <c:pt idx="3">
                  <c:v> Gesellschaft 3 </c:v>
                </c:pt>
                <c:pt idx="4">
                  <c:v>etc.</c:v>
                </c:pt>
              </c:strCache>
            </c:strRef>
          </c:cat>
          <c:val>
            <c:numRef>
              <c:f>Übersicht_Daten!$C$277:$C$281</c:f>
              <c:numCache>
                <c:formatCode>0</c:formatCode>
                <c:ptCount val="5"/>
                <c:pt idx="0" formatCode="General">
                  <c:v>193</c:v>
                </c:pt>
                <c:pt idx="1">
                  <c:v>28</c:v>
                </c:pt>
                <c:pt idx="2">
                  <c:v>28</c:v>
                </c:pt>
                <c:pt idx="3">
                  <c:v>137</c:v>
                </c:pt>
              </c:numCache>
            </c:numRef>
          </c:val>
          <c:extLst>
            <c:ext xmlns:c16="http://schemas.microsoft.com/office/drawing/2014/chart" uri="{C3380CC4-5D6E-409C-BE32-E72D297353CC}">
              <c16:uniqueId val="{00000000-52A6-4639-928E-2979180A27A1}"/>
            </c:ext>
          </c:extLst>
        </c:ser>
        <c:ser>
          <c:idx val="1"/>
          <c:order val="1"/>
          <c:tx>
            <c:strRef>
              <c:f>Übersicht_Daten!$D$276</c:f>
              <c:strCache>
                <c:ptCount val="1"/>
                <c:pt idx="0">
                  <c:v>Nein</c:v>
                </c:pt>
              </c:strCache>
            </c:strRef>
          </c:tx>
          <c:invertIfNegative val="0"/>
          <c:cat>
            <c:strRef>
              <c:f>Übersicht_Daten!$A$277:$A$281</c:f>
              <c:strCache>
                <c:ptCount val="5"/>
                <c:pt idx="0">
                  <c:v> Gesamt </c:v>
                </c:pt>
                <c:pt idx="1">
                  <c:v> Gesellschaft 1 </c:v>
                </c:pt>
                <c:pt idx="2">
                  <c:v> Gesellschaft 2 </c:v>
                </c:pt>
                <c:pt idx="3">
                  <c:v> Gesellschaft 3 </c:v>
                </c:pt>
                <c:pt idx="4">
                  <c:v>etc.</c:v>
                </c:pt>
              </c:strCache>
            </c:strRef>
          </c:cat>
          <c:val>
            <c:numRef>
              <c:f>Übersicht_Daten!$D$277:$D$281</c:f>
              <c:numCache>
                <c:formatCode>0</c:formatCode>
                <c:ptCount val="5"/>
                <c:pt idx="0">
                  <c:v>175</c:v>
                </c:pt>
                <c:pt idx="1">
                  <c:v>22</c:v>
                </c:pt>
                <c:pt idx="2">
                  <c:v>32</c:v>
                </c:pt>
                <c:pt idx="3">
                  <c:v>121</c:v>
                </c:pt>
              </c:numCache>
            </c:numRef>
          </c:val>
          <c:extLst>
            <c:ext xmlns:c16="http://schemas.microsoft.com/office/drawing/2014/chart" uri="{C3380CC4-5D6E-409C-BE32-E72D297353CC}">
              <c16:uniqueId val="{00000001-52A6-4639-928E-2979180A27A1}"/>
            </c:ext>
          </c:extLst>
        </c:ser>
        <c:ser>
          <c:idx val="2"/>
          <c:order val="2"/>
          <c:tx>
            <c:strRef>
              <c:f>Übersicht_Daten!$E$276</c:f>
              <c:strCache>
                <c:ptCount val="1"/>
                <c:pt idx="0">
                  <c:v>k.A.</c:v>
                </c:pt>
              </c:strCache>
            </c:strRef>
          </c:tx>
          <c:invertIfNegative val="0"/>
          <c:cat>
            <c:strRef>
              <c:f>Übersicht_Daten!$A$277:$A$281</c:f>
              <c:strCache>
                <c:ptCount val="5"/>
                <c:pt idx="0">
                  <c:v> Gesamt </c:v>
                </c:pt>
                <c:pt idx="1">
                  <c:v> Gesellschaft 1 </c:v>
                </c:pt>
                <c:pt idx="2">
                  <c:v> Gesellschaft 2 </c:v>
                </c:pt>
                <c:pt idx="3">
                  <c:v> Gesellschaft 3 </c:v>
                </c:pt>
                <c:pt idx="4">
                  <c:v>etc.</c:v>
                </c:pt>
              </c:strCache>
            </c:strRef>
          </c:cat>
          <c:val>
            <c:numRef>
              <c:f>Übersicht_Daten!$E$277:$E$281</c:f>
              <c:numCache>
                <c:formatCode>0</c:formatCode>
                <c:ptCount val="5"/>
                <c:pt idx="0">
                  <c:v>32</c:v>
                </c:pt>
                <c:pt idx="1">
                  <c:v>7</c:v>
                </c:pt>
                <c:pt idx="2">
                  <c:v>6</c:v>
                </c:pt>
                <c:pt idx="3">
                  <c:v>19</c:v>
                </c:pt>
              </c:numCache>
            </c:numRef>
          </c:val>
          <c:extLst>
            <c:ext xmlns:c16="http://schemas.microsoft.com/office/drawing/2014/chart" uri="{C3380CC4-5D6E-409C-BE32-E72D297353CC}">
              <c16:uniqueId val="{00000002-52A6-4639-928E-2979180A27A1}"/>
            </c:ext>
          </c:extLst>
        </c:ser>
        <c:dLbls>
          <c:showLegendKey val="0"/>
          <c:showVal val="0"/>
          <c:showCatName val="0"/>
          <c:showSerName val="0"/>
          <c:showPercent val="0"/>
          <c:showBubbleSize val="0"/>
        </c:dLbls>
        <c:gapWidth val="55"/>
        <c:overlap val="100"/>
        <c:axId val="534144360"/>
        <c:axId val="1"/>
      </c:barChart>
      <c:catAx>
        <c:axId val="53414436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0" sourceLinked="0"/>
        <c:majorTickMark val="none"/>
        <c:minorTickMark val="none"/>
        <c:tickLblPos val="nextTo"/>
        <c:crossAx val="534144360"/>
        <c:crosses val="autoZero"/>
        <c:crossBetween val="between"/>
      </c:valAx>
    </c:plotArea>
    <c:legend>
      <c:legendPos val="r"/>
      <c:layout>
        <c:manualLayout>
          <c:xMode val="edge"/>
          <c:yMode val="edge"/>
          <c:x val="0.94085376767796514"/>
          <c:y val="0.47788769454422864"/>
          <c:w val="4.8143102147264298E-2"/>
          <c:h val="0.1314498285764330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Fahren</a:t>
            </a:r>
            <a:r>
              <a:rPr lang="de-DE" baseline="0"/>
              <a:t> Sie regelmäßig zwischen den Werken?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Übersicht_Daten!$H$276</c:f>
              <c:strCache>
                <c:ptCount val="1"/>
                <c:pt idx="0">
                  <c:v>Ja</c:v>
                </c:pt>
              </c:strCache>
            </c:strRef>
          </c:tx>
          <c:invertIfNegative val="0"/>
          <c:cat>
            <c:strRef>
              <c:f>Übersicht_Daten!$G$277:$G$281</c:f>
              <c:strCache>
                <c:ptCount val="5"/>
                <c:pt idx="0">
                  <c:v>Gesamt</c:v>
                </c:pt>
                <c:pt idx="1">
                  <c:v> Gesellschaft 1 </c:v>
                </c:pt>
                <c:pt idx="2">
                  <c:v> Gesellschaft 2 </c:v>
                </c:pt>
                <c:pt idx="3">
                  <c:v> Gesellschaft 3 </c:v>
                </c:pt>
                <c:pt idx="4">
                  <c:v> etc. </c:v>
                </c:pt>
              </c:strCache>
            </c:strRef>
          </c:cat>
          <c:val>
            <c:numRef>
              <c:f>Übersicht_Daten!$H$277:$H$281</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7962-4919-BA30-7716340661C1}"/>
            </c:ext>
          </c:extLst>
        </c:ser>
        <c:ser>
          <c:idx val="1"/>
          <c:order val="1"/>
          <c:tx>
            <c:strRef>
              <c:f>Übersicht_Daten!$I$276</c:f>
              <c:strCache>
                <c:ptCount val="1"/>
                <c:pt idx="0">
                  <c:v>Nein</c:v>
                </c:pt>
              </c:strCache>
            </c:strRef>
          </c:tx>
          <c:invertIfNegative val="0"/>
          <c:cat>
            <c:strRef>
              <c:f>Übersicht_Daten!$G$277:$G$281</c:f>
              <c:strCache>
                <c:ptCount val="5"/>
                <c:pt idx="0">
                  <c:v>Gesamt</c:v>
                </c:pt>
                <c:pt idx="1">
                  <c:v> Gesellschaft 1 </c:v>
                </c:pt>
                <c:pt idx="2">
                  <c:v> Gesellschaft 2 </c:v>
                </c:pt>
                <c:pt idx="3">
                  <c:v> Gesellschaft 3 </c:v>
                </c:pt>
                <c:pt idx="4">
                  <c:v> etc. </c:v>
                </c:pt>
              </c:strCache>
            </c:strRef>
          </c:cat>
          <c:val>
            <c:numRef>
              <c:f>Übersicht_Daten!$I$277:$I$281</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7962-4919-BA30-7716340661C1}"/>
            </c:ext>
          </c:extLst>
        </c:ser>
        <c:ser>
          <c:idx val="2"/>
          <c:order val="2"/>
          <c:tx>
            <c:strRef>
              <c:f>Übersicht_Daten!$J$276</c:f>
              <c:strCache>
                <c:ptCount val="1"/>
                <c:pt idx="0">
                  <c:v>k.A.</c:v>
                </c:pt>
              </c:strCache>
            </c:strRef>
          </c:tx>
          <c:invertIfNegative val="0"/>
          <c:cat>
            <c:strRef>
              <c:f>Übersicht_Daten!$G$277:$G$281</c:f>
              <c:strCache>
                <c:ptCount val="5"/>
                <c:pt idx="0">
                  <c:v>Gesamt</c:v>
                </c:pt>
                <c:pt idx="1">
                  <c:v> Gesellschaft 1 </c:v>
                </c:pt>
                <c:pt idx="2">
                  <c:v> Gesellschaft 2 </c:v>
                </c:pt>
                <c:pt idx="3">
                  <c:v> Gesellschaft 3 </c:v>
                </c:pt>
                <c:pt idx="4">
                  <c:v> etc. </c:v>
                </c:pt>
              </c:strCache>
            </c:strRef>
          </c:cat>
          <c:val>
            <c:numRef>
              <c:f>Übersicht_Daten!$J$277:$J$281</c:f>
              <c:numCache>
                <c:formatCode>0.00</c:formatCode>
                <c:ptCount val="5"/>
                <c:pt idx="0">
                  <c:v>8</c:v>
                </c:pt>
                <c:pt idx="1">
                  <c:v>12.280701754385964</c:v>
                </c:pt>
                <c:pt idx="2">
                  <c:v>9.0909090909090917</c:v>
                </c:pt>
                <c:pt idx="3">
                  <c:v>6.8592057761732859</c:v>
                </c:pt>
              </c:numCache>
            </c:numRef>
          </c:val>
          <c:extLst>
            <c:ext xmlns:c16="http://schemas.microsoft.com/office/drawing/2014/chart" uri="{C3380CC4-5D6E-409C-BE32-E72D297353CC}">
              <c16:uniqueId val="{00000002-7962-4919-BA30-7716340661C1}"/>
            </c:ext>
          </c:extLst>
        </c:ser>
        <c:dLbls>
          <c:showLegendKey val="0"/>
          <c:showVal val="0"/>
          <c:showCatName val="0"/>
          <c:showSerName val="0"/>
          <c:showPercent val="0"/>
          <c:showBubbleSize val="0"/>
        </c:dLbls>
        <c:gapWidth val="55"/>
        <c:overlap val="100"/>
        <c:axId val="534192080"/>
        <c:axId val="1"/>
      </c:barChart>
      <c:catAx>
        <c:axId val="53419208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34192080"/>
        <c:crosses val="autoZero"/>
        <c:crossBetween val="between"/>
      </c:valAx>
    </c:plotArea>
    <c:legend>
      <c:legendPos val="r"/>
      <c:layout>
        <c:manualLayout>
          <c:xMode val="edge"/>
          <c:yMode val="edge"/>
          <c:x val="0.94085376767796514"/>
          <c:y val="0.47852846744715921"/>
          <c:w val="4.8143102147264298E-2"/>
          <c:h val="0.1312885795303744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Durchschnittliche Anzahl Tage</a:t>
            </a:r>
            <a:r>
              <a:rPr lang="de-DE" baseline="0"/>
              <a:t>/Woche mit Nutzung der genannten Verkehrsmittel</a:t>
            </a:r>
            <a:endParaRPr lang="de-DE"/>
          </a:p>
        </c:rich>
      </c:tx>
      <c:overlay val="0"/>
    </c:title>
    <c:autoTitleDeleted val="0"/>
    <c:plotArea>
      <c:layout>
        <c:manualLayout>
          <c:layoutTarget val="inner"/>
          <c:xMode val="edge"/>
          <c:yMode val="edge"/>
          <c:x val="7.8289397257295501E-2"/>
          <c:y val="0.16844844098629683"/>
          <c:w val="0.75304812933886223"/>
          <c:h val="0.66648720353999058"/>
        </c:manualLayout>
      </c:layout>
      <c:barChart>
        <c:barDir val="col"/>
        <c:grouping val="stacked"/>
        <c:varyColors val="0"/>
        <c:ser>
          <c:idx val="0"/>
          <c:order val="0"/>
          <c:tx>
            <c:strRef>
              <c:f>Übersicht_Daten!$C$63</c:f>
              <c:strCache>
                <c:ptCount val="1"/>
                <c:pt idx="0">
                  <c:v>Auto</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Übersicht_Daten!$C$64:$C$68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0-615E-48BB-B83B-0583F657C807}"/>
            </c:ext>
          </c:extLst>
        </c:ser>
        <c:ser>
          <c:idx val="1"/>
          <c:order val="1"/>
          <c:tx>
            <c:strRef>
              <c:f>Übersicht_Daten!$D$63</c:f>
              <c:strCache>
                <c:ptCount val="1"/>
                <c:pt idx="0">
                  <c:v>Bus / Bahn</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Übersicht_Daten!$D$64:$D$68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1-615E-48BB-B83B-0583F657C807}"/>
            </c:ext>
          </c:extLst>
        </c:ser>
        <c:ser>
          <c:idx val="2"/>
          <c:order val="2"/>
          <c:tx>
            <c:strRef>
              <c:f>Übersicht_Daten!$E$63</c:f>
              <c:strCache>
                <c:ptCount val="1"/>
                <c:pt idx="0">
                  <c:v>Fahrrad</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Übersicht_Daten!$E$64:$E$68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2-615E-48BB-B83B-0583F657C807}"/>
            </c:ext>
          </c:extLst>
        </c:ser>
        <c:ser>
          <c:idx val="3"/>
          <c:order val="3"/>
          <c:tx>
            <c:strRef>
              <c:f>Übersicht_Daten!$F$63</c:f>
              <c:strCache>
                <c:ptCount val="1"/>
                <c:pt idx="0">
                  <c:v>Zu Fuß</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Übersicht_Daten!$F$64:$F$68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3-615E-48BB-B83B-0583F657C807}"/>
            </c:ext>
          </c:extLst>
        </c:ser>
        <c:ser>
          <c:idx val="4"/>
          <c:order val="4"/>
          <c:tx>
            <c:strRef>
              <c:f>Übersicht_Daten!$G$63</c:f>
              <c:strCache>
                <c:ptCount val="1"/>
                <c:pt idx="0">
                  <c:v>Fahrgemeinschaft</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Übersicht_Daten!$G$64:$G$68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4-615E-48BB-B83B-0583F657C807}"/>
            </c:ext>
          </c:extLst>
        </c:ser>
        <c:ser>
          <c:idx val="5"/>
          <c:order val="5"/>
          <c:tx>
            <c:strRef>
              <c:f>Übersicht_Daten!$H$63</c:f>
              <c:strCache>
                <c:ptCount val="1"/>
                <c:pt idx="0">
                  <c:v>Sonstiges</c:v>
                </c:pt>
              </c:strCache>
            </c:strRef>
          </c:tx>
          <c:invertIfNegative val="0"/>
          <c:cat>
            <c:strRef>
              <c:f>Übersicht_Daten!$A$64:$A$68</c:f>
              <c:strCache>
                <c:ptCount val="5"/>
                <c:pt idx="0">
                  <c:v>Gesamt</c:v>
                </c:pt>
                <c:pt idx="1">
                  <c:v> Werk 1 </c:v>
                </c:pt>
                <c:pt idx="2">
                  <c:v> Werk 2 </c:v>
                </c:pt>
                <c:pt idx="3">
                  <c:v> Werk 3 </c:v>
                </c:pt>
                <c:pt idx="4">
                  <c:v> etc. </c:v>
                </c:pt>
              </c:strCache>
            </c:strRef>
          </c:cat>
          <c:val>
            <c:numRef>
              <c:f>Übersicht_Daten!$H$64:$H$68</c:f>
              <c:numCache>
                <c:formatCode>0.00</c:formatCode>
                <c:ptCount val="5"/>
                <c:pt idx="0" formatCode="General">
                  <c:v>0</c:v>
                </c:pt>
                <c:pt idx="1">
                  <c:v>0</c:v>
                </c:pt>
                <c:pt idx="2">
                  <c:v>0</c:v>
                </c:pt>
                <c:pt idx="3">
                  <c:v>0</c:v>
                </c:pt>
              </c:numCache>
            </c:numRef>
          </c:val>
          <c:extLst>
            <c:ext xmlns:c16="http://schemas.microsoft.com/office/drawing/2014/chart" uri="{C3380CC4-5D6E-409C-BE32-E72D297353CC}">
              <c16:uniqueId val="{00000005-615E-48BB-B83B-0583F657C807}"/>
            </c:ext>
          </c:extLst>
        </c:ser>
        <c:dLbls>
          <c:showLegendKey val="0"/>
          <c:showVal val="0"/>
          <c:showCatName val="0"/>
          <c:showSerName val="0"/>
          <c:showPercent val="0"/>
          <c:showBubbleSize val="0"/>
        </c:dLbls>
        <c:gapWidth val="150"/>
        <c:overlap val="100"/>
        <c:axId val="522355248"/>
        <c:axId val="1"/>
      </c:barChart>
      <c:catAx>
        <c:axId val="522355248"/>
        <c:scaling>
          <c:orientation val="minMax"/>
        </c:scaling>
        <c:delete val="0"/>
        <c:axPos val="b"/>
        <c:numFmt formatCode="General" sourceLinked="1"/>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Tage</a:t>
                </a:r>
              </a:p>
            </c:rich>
          </c:tx>
          <c:overlay val="0"/>
        </c:title>
        <c:numFmt formatCode="0.0" sourceLinked="0"/>
        <c:majorTickMark val="out"/>
        <c:minorTickMark val="none"/>
        <c:tickLblPos val="nextTo"/>
        <c:crossAx val="522355248"/>
        <c:crosses val="autoZero"/>
        <c:crossBetween val="between"/>
      </c:valAx>
    </c:plotArea>
    <c:legend>
      <c:legendPos val="r"/>
      <c:layout>
        <c:manualLayout>
          <c:xMode val="edge"/>
          <c:yMode val="edge"/>
          <c:x val="0.85112906944470956"/>
          <c:y val="0.45153455389885788"/>
          <c:w val="0.13383478300455681"/>
          <c:h val="0.26380415513112621"/>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600"/>
              <a:t>Nutzer zugewiesener Stellplätze: Fahren Sie regelmäßig zwischen den Werken?</a:t>
            </a:r>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Übersicht_Daten!$H$294</c:f>
              <c:strCache>
                <c:ptCount val="1"/>
                <c:pt idx="0">
                  <c:v>Ja</c:v>
                </c:pt>
              </c:strCache>
            </c:strRef>
          </c:tx>
          <c:invertIfNegative val="0"/>
          <c:cat>
            <c:strRef>
              <c:f>Übersicht_Daten!$G$295:$G$299</c:f>
              <c:strCache>
                <c:ptCount val="5"/>
                <c:pt idx="0">
                  <c:v>Gesamt</c:v>
                </c:pt>
                <c:pt idx="1">
                  <c:v> Gesellschaft 1 </c:v>
                </c:pt>
                <c:pt idx="2">
                  <c:v> Gesellschaft 2 </c:v>
                </c:pt>
                <c:pt idx="3">
                  <c:v> Gesellschaft 3 </c:v>
                </c:pt>
                <c:pt idx="4">
                  <c:v> etc. </c:v>
                </c:pt>
              </c:strCache>
            </c:strRef>
          </c:cat>
          <c:val>
            <c:numRef>
              <c:f>Übersicht_Daten!$H$295:$H$299</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6528-4A5C-B7BA-2614921D38F4}"/>
            </c:ext>
          </c:extLst>
        </c:ser>
        <c:ser>
          <c:idx val="1"/>
          <c:order val="1"/>
          <c:tx>
            <c:strRef>
              <c:f>Übersicht_Daten!$I$294</c:f>
              <c:strCache>
                <c:ptCount val="1"/>
                <c:pt idx="0">
                  <c:v>Nein</c:v>
                </c:pt>
              </c:strCache>
            </c:strRef>
          </c:tx>
          <c:invertIfNegative val="0"/>
          <c:cat>
            <c:strRef>
              <c:f>Übersicht_Daten!$G$295:$G$299</c:f>
              <c:strCache>
                <c:ptCount val="5"/>
                <c:pt idx="0">
                  <c:v>Gesamt</c:v>
                </c:pt>
                <c:pt idx="1">
                  <c:v> Gesellschaft 1 </c:v>
                </c:pt>
                <c:pt idx="2">
                  <c:v> Gesellschaft 2 </c:v>
                </c:pt>
                <c:pt idx="3">
                  <c:v> Gesellschaft 3 </c:v>
                </c:pt>
                <c:pt idx="4">
                  <c:v> etc. </c:v>
                </c:pt>
              </c:strCache>
            </c:strRef>
          </c:cat>
          <c:val>
            <c:numRef>
              <c:f>Übersicht_Daten!$I$295:$I$299</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6528-4A5C-B7BA-2614921D38F4}"/>
            </c:ext>
          </c:extLst>
        </c:ser>
        <c:dLbls>
          <c:showLegendKey val="0"/>
          <c:showVal val="0"/>
          <c:showCatName val="0"/>
          <c:showSerName val="0"/>
          <c:showPercent val="0"/>
          <c:showBubbleSize val="0"/>
        </c:dLbls>
        <c:gapWidth val="55"/>
        <c:overlap val="100"/>
        <c:axId val="534193720"/>
        <c:axId val="1"/>
      </c:barChart>
      <c:catAx>
        <c:axId val="53419372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34193720"/>
        <c:crosses val="autoZero"/>
        <c:crossBetween val="between"/>
      </c:valAx>
    </c:plotArea>
    <c:legend>
      <c:legendPos val="r"/>
      <c:layout>
        <c:manualLayout>
          <c:xMode val="edge"/>
          <c:yMode val="edge"/>
          <c:x val="0.94085376767796514"/>
          <c:y val="0.49816040457319649"/>
          <c:w val="4.8143102147264298E-2"/>
          <c:h val="8.711672099679052E-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500"/>
              <a:t>Mit welchem</a:t>
            </a:r>
            <a:r>
              <a:rPr lang="de-DE" sz="1500" baseline="0"/>
              <a:t> Verkehrsmittel fahren Sie zwischen den Werken? (Mehrfachauswahl)</a:t>
            </a:r>
          </a:p>
        </c:rich>
      </c:tx>
      <c:overlay val="0"/>
    </c:title>
    <c:autoTitleDeleted val="0"/>
    <c:plotArea>
      <c:layout>
        <c:manualLayout>
          <c:layoutTarget val="inner"/>
          <c:xMode val="edge"/>
          <c:yMode val="edge"/>
          <c:x val="8.1675846857171025E-2"/>
          <c:y val="9.6451621403764246E-2"/>
          <c:w val="0.77833228592904757"/>
          <c:h val="0.77964932786999463"/>
        </c:manualLayout>
      </c:layout>
      <c:barChart>
        <c:barDir val="col"/>
        <c:grouping val="stacked"/>
        <c:varyColors val="0"/>
        <c:ser>
          <c:idx val="0"/>
          <c:order val="0"/>
          <c:tx>
            <c:strRef>
              <c:f>Übersicht_Daten!$C$312</c:f>
              <c:strCache>
                <c:ptCount val="1"/>
                <c:pt idx="0">
                  <c:v>Firmenwagen</c:v>
                </c:pt>
              </c:strCache>
            </c:strRef>
          </c:tx>
          <c:invertIfNegative val="0"/>
          <c:cat>
            <c:strRef>
              <c:f>Übersicht_Daten!$A$313:$A$317</c:f>
              <c:strCache>
                <c:ptCount val="5"/>
                <c:pt idx="0">
                  <c:v>Gesamt</c:v>
                </c:pt>
                <c:pt idx="1">
                  <c:v> Gesellschaft 1 </c:v>
                </c:pt>
                <c:pt idx="2">
                  <c:v> Gesellschaft 2 </c:v>
                </c:pt>
                <c:pt idx="3">
                  <c:v> Gesellschaft 3 </c:v>
                </c:pt>
                <c:pt idx="4">
                  <c:v> etc. </c:v>
                </c:pt>
              </c:strCache>
            </c:strRef>
          </c:cat>
          <c:val>
            <c:numRef>
              <c:f>Übersicht_Daten!$C$313:$C$317</c:f>
              <c:numCache>
                <c:formatCode>0</c:formatCode>
                <c:ptCount val="5"/>
                <c:pt idx="0" formatCode="General">
                  <c:v>137</c:v>
                </c:pt>
                <c:pt idx="1">
                  <c:v>1</c:v>
                </c:pt>
                <c:pt idx="2">
                  <c:v>18</c:v>
                </c:pt>
                <c:pt idx="3">
                  <c:v>71</c:v>
                </c:pt>
                <c:pt idx="4">
                  <c:v>47</c:v>
                </c:pt>
              </c:numCache>
            </c:numRef>
          </c:val>
          <c:extLst>
            <c:ext xmlns:c16="http://schemas.microsoft.com/office/drawing/2014/chart" uri="{C3380CC4-5D6E-409C-BE32-E72D297353CC}">
              <c16:uniqueId val="{00000000-2726-444E-AE63-941DC7897941}"/>
            </c:ext>
          </c:extLst>
        </c:ser>
        <c:ser>
          <c:idx val="1"/>
          <c:order val="1"/>
          <c:tx>
            <c:strRef>
              <c:f>Übersicht_Daten!$D$312</c:f>
              <c:strCache>
                <c:ptCount val="1"/>
                <c:pt idx="0">
                  <c:v>Eigenes Auto</c:v>
                </c:pt>
              </c:strCache>
            </c:strRef>
          </c:tx>
          <c:invertIfNegative val="0"/>
          <c:cat>
            <c:strRef>
              <c:f>Übersicht_Daten!$A$313:$A$317</c:f>
              <c:strCache>
                <c:ptCount val="5"/>
                <c:pt idx="0">
                  <c:v>Gesamt</c:v>
                </c:pt>
                <c:pt idx="1">
                  <c:v> Gesellschaft 1 </c:v>
                </c:pt>
                <c:pt idx="2">
                  <c:v> Gesellschaft 2 </c:v>
                </c:pt>
                <c:pt idx="3">
                  <c:v> Gesellschaft 3 </c:v>
                </c:pt>
                <c:pt idx="4">
                  <c:v> etc. </c:v>
                </c:pt>
              </c:strCache>
            </c:strRef>
          </c:cat>
          <c:val>
            <c:numRef>
              <c:f>Übersicht_Daten!$D$313:$D$317</c:f>
              <c:numCache>
                <c:formatCode>0</c:formatCode>
                <c:ptCount val="5"/>
                <c:pt idx="0">
                  <c:v>255</c:v>
                </c:pt>
                <c:pt idx="1">
                  <c:v>0</c:v>
                </c:pt>
                <c:pt idx="2">
                  <c:v>16</c:v>
                </c:pt>
                <c:pt idx="3">
                  <c:v>94</c:v>
                </c:pt>
                <c:pt idx="4">
                  <c:v>145</c:v>
                </c:pt>
              </c:numCache>
            </c:numRef>
          </c:val>
          <c:extLst>
            <c:ext xmlns:c16="http://schemas.microsoft.com/office/drawing/2014/chart" uri="{C3380CC4-5D6E-409C-BE32-E72D297353CC}">
              <c16:uniqueId val="{00000001-2726-444E-AE63-941DC7897941}"/>
            </c:ext>
          </c:extLst>
        </c:ser>
        <c:ser>
          <c:idx val="2"/>
          <c:order val="2"/>
          <c:tx>
            <c:strRef>
              <c:f>Übersicht_Daten!$E$312</c:f>
              <c:strCache>
                <c:ptCount val="1"/>
                <c:pt idx="0">
                  <c:v>Fahrrad</c:v>
                </c:pt>
              </c:strCache>
            </c:strRef>
          </c:tx>
          <c:invertIfNegative val="0"/>
          <c:cat>
            <c:strRef>
              <c:f>Übersicht_Daten!$A$313:$A$317</c:f>
              <c:strCache>
                <c:ptCount val="5"/>
                <c:pt idx="0">
                  <c:v>Gesamt</c:v>
                </c:pt>
                <c:pt idx="1">
                  <c:v> Gesellschaft 1 </c:v>
                </c:pt>
                <c:pt idx="2">
                  <c:v> Gesellschaft 2 </c:v>
                </c:pt>
                <c:pt idx="3">
                  <c:v> Gesellschaft 3 </c:v>
                </c:pt>
                <c:pt idx="4">
                  <c:v> etc. </c:v>
                </c:pt>
              </c:strCache>
            </c:strRef>
          </c:cat>
          <c:val>
            <c:numRef>
              <c:f>Übersicht_Daten!$E$313:$E$317</c:f>
              <c:numCache>
                <c:formatCode>0</c:formatCode>
                <c:ptCount val="5"/>
                <c:pt idx="0">
                  <c:v>14</c:v>
                </c:pt>
                <c:pt idx="1">
                  <c:v>0</c:v>
                </c:pt>
                <c:pt idx="2">
                  <c:v>4</c:v>
                </c:pt>
                <c:pt idx="3">
                  <c:v>2</c:v>
                </c:pt>
                <c:pt idx="4">
                  <c:v>8</c:v>
                </c:pt>
              </c:numCache>
            </c:numRef>
          </c:val>
          <c:extLst>
            <c:ext xmlns:c16="http://schemas.microsoft.com/office/drawing/2014/chart" uri="{C3380CC4-5D6E-409C-BE32-E72D297353CC}">
              <c16:uniqueId val="{00000002-2726-444E-AE63-941DC7897941}"/>
            </c:ext>
          </c:extLst>
        </c:ser>
        <c:ser>
          <c:idx val="3"/>
          <c:order val="3"/>
          <c:tx>
            <c:strRef>
              <c:f>Übersicht_Daten!$F$312</c:f>
              <c:strCache>
                <c:ptCount val="1"/>
                <c:pt idx="0">
                  <c:v>Sonstiges</c:v>
                </c:pt>
              </c:strCache>
            </c:strRef>
          </c:tx>
          <c:invertIfNegative val="0"/>
          <c:cat>
            <c:strRef>
              <c:f>Übersicht_Daten!$A$313:$A$317</c:f>
              <c:strCache>
                <c:ptCount val="5"/>
                <c:pt idx="0">
                  <c:v>Gesamt</c:v>
                </c:pt>
                <c:pt idx="1">
                  <c:v> Gesellschaft 1 </c:v>
                </c:pt>
                <c:pt idx="2">
                  <c:v> Gesellschaft 2 </c:v>
                </c:pt>
                <c:pt idx="3">
                  <c:v> Gesellschaft 3 </c:v>
                </c:pt>
                <c:pt idx="4">
                  <c:v> etc. </c:v>
                </c:pt>
              </c:strCache>
            </c:strRef>
          </c:cat>
          <c:val>
            <c:numRef>
              <c:f>Übersicht_Daten!$F$313:$F$317</c:f>
              <c:numCache>
                <c:formatCode>0</c:formatCode>
                <c:ptCount val="5"/>
                <c:pt idx="0">
                  <c:v>8</c:v>
                </c:pt>
                <c:pt idx="1">
                  <c:v>0</c:v>
                </c:pt>
                <c:pt idx="2">
                  <c:v>0</c:v>
                </c:pt>
                <c:pt idx="3">
                  <c:v>2</c:v>
                </c:pt>
                <c:pt idx="4">
                  <c:v>6</c:v>
                </c:pt>
              </c:numCache>
            </c:numRef>
          </c:val>
          <c:extLst>
            <c:ext xmlns:c16="http://schemas.microsoft.com/office/drawing/2014/chart" uri="{C3380CC4-5D6E-409C-BE32-E72D297353CC}">
              <c16:uniqueId val="{00000003-2726-444E-AE63-941DC7897941}"/>
            </c:ext>
          </c:extLst>
        </c:ser>
        <c:ser>
          <c:idx val="4"/>
          <c:order val="4"/>
          <c:tx>
            <c:strRef>
              <c:f>Übersicht_Daten!$G$312</c:f>
              <c:strCache>
                <c:ptCount val="1"/>
                <c:pt idx="0">
                  <c:v>k.A.</c:v>
                </c:pt>
              </c:strCache>
            </c:strRef>
          </c:tx>
          <c:invertIfNegative val="0"/>
          <c:cat>
            <c:strRef>
              <c:f>Übersicht_Daten!$A$313:$A$317</c:f>
              <c:strCache>
                <c:ptCount val="5"/>
                <c:pt idx="0">
                  <c:v>Gesamt</c:v>
                </c:pt>
                <c:pt idx="1">
                  <c:v> Gesellschaft 1 </c:v>
                </c:pt>
                <c:pt idx="2">
                  <c:v> Gesellschaft 2 </c:v>
                </c:pt>
                <c:pt idx="3">
                  <c:v> Gesellschaft 3 </c:v>
                </c:pt>
                <c:pt idx="4">
                  <c:v> etc. </c:v>
                </c:pt>
              </c:strCache>
            </c:strRef>
          </c:cat>
          <c:val>
            <c:numRef>
              <c:f>Übersicht_Daten!$G$313:$G$317</c:f>
              <c:numCache>
                <c:formatCode>0</c:formatCode>
                <c:ptCount val="5"/>
                <c:pt idx="0" formatCode="General">
                  <c:v>2</c:v>
                </c:pt>
                <c:pt idx="1">
                  <c:v>0</c:v>
                </c:pt>
                <c:pt idx="2">
                  <c:v>1</c:v>
                </c:pt>
                <c:pt idx="3">
                  <c:v>0</c:v>
                </c:pt>
                <c:pt idx="4">
                  <c:v>1</c:v>
                </c:pt>
              </c:numCache>
            </c:numRef>
          </c:val>
          <c:extLst>
            <c:ext xmlns:c16="http://schemas.microsoft.com/office/drawing/2014/chart" uri="{C3380CC4-5D6E-409C-BE32-E72D297353CC}">
              <c16:uniqueId val="{00000004-2726-444E-AE63-941DC7897941}"/>
            </c:ext>
          </c:extLst>
        </c:ser>
        <c:dLbls>
          <c:showLegendKey val="0"/>
          <c:showVal val="0"/>
          <c:showCatName val="0"/>
          <c:showSerName val="0"/>
          <c:showPercent val="0"/>
          <c:showBubbleSize val="0"/>
        </c:dLbls>
        <c:gapWidth val="55"/>
        <c:overlap val="100"/>
        <c:axId val="534282064"/>
        <c:axId val="1"/>
      </c:barChart>
      <c:catAx>
        <c:axId val="53428206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General" sourceLinked="1"/>
        <c:majorTickMark val="none"/>
        <c:minorTickMark val="none"/>
        <c:tickLblPos val="nextTo"/>
        <c:crossAx val="534282064"/>
        <c:crosses val="autoZero"/>
        <c:crossBetween val="between"/>
      </c:valAx>
    </c:plotArea>
    <c:legend>
      <c:legendPos val="r"/>
      <c:layout>
        <c:manualLayout>
          <c:xMode val="edge"/>
          <c:yMode val="edge"/>
          <c:x val="0.88415128886211303"/>
          <c:y val="0.43341146218071325"/>
          <c:w val="0.1023454868136208"/>
          <c:h val="0.20911226881495329"/>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Hochrechnung Anzahl Fahrten pro Jahr</a:t>
            </a:r>
          </a:p>
        </c:rich>
      </c:tx>
      <c:overlay val="0"/>
    </c:title>
    <c:autoTitleDeleted val="0"/>
    <c:plotArea>
      <c:layout/>
      <c:barChart>
        <c:barDir val="col"/>
        <c:grouping val="stacked"/>
        <c:varyColors val="0"/>
        <c:ser>
          <c:idx val="0"/>
          <c:order val="0"/>
          <c:tx>
            <c:strRef>
              <c:f>Übersicht_Daten!$O$351</c:f>
              <c:strCache>
                <c:ptCount val="1"/>
                <c:pt idx="0">
                  <c:v>Werk 1 &lt;-&gt; Werk 2</c:v>
                </c:pt>
              </c:strCache>
            </c:strRef>
          </c:tx>
          <c:invertIfNegative val="0"/>
          <c:cat>
            <c:strRef>
              <c:f>Übersicht_Daten!$M$352:$M$356</c:f>
              <c:strCache>
                <c:ptCount val="5"/>
                <c:pt idx="0">
                  <c:v>Gesamt</c:v>
                </c:pt>
                <c:pt idx="1">
                  <c:v> Gesellschaft 1 </c:v>
                </c:pt>
                <c:pt idx="2">
                  <c:v> Gesellschaft 2 </c:v>
                </c:pt>
                <c:pt idx="3">
                  <c:v> Gesellschaft 3 </c:v>
                </c:pt>
                <c:pt idx="4">
                  <c:v> etc. </c:v>
                </c:pt>
              </c:strCache>
            </c:strRef>
          </c:cat>
          <c:val>
            <c:numRef>
              <c:f>Übersicht_Daten!$O$352:$O$356</c:f>
              <c:numCache>
                <c:formatCode>0</c:formatCode>
                <c:ptCount val="5"/>
                <c:pt idx="0">
                  <c:v>6941.7951047622355</c:v>
                </c:pt>
                <c:pt idx="1">
                  <c:v>50.526315789473685</c:v>
                </c:pt>
                <c:pt idx="2">
                  <c:v>2408.727272727273</c:v>
                </c:pt>
                <c:pt idx="3">
                  <c:v>4482.5415162454883</c:v>
                </c:pt>
              </c:numCache>
            </c:numRef>
          </c:val>
          <c:extLst>
            <c:ext xmlns:c16="http://schemas.microsoft.com/office/drawing/2014/chart" uri="{C3380CC4-5D6E-409C-BE32-E72D297353CC}">
              <c16:uniqueId val="{00000000-A7E9-4893-BCA7-B907D9858F01}"/>
            </c:ext>
          </c:extLst>
        </c:ser>
        <c:ser>
          <c:idx val="1"/>
          <c:order val="1"/>
          <c:tx>
            <c:strRef>
              <c:f>Übersicht_Daten!$P$351</c:f>
              <c:strCache>
                <c:ptCount val="1"/>
                <c:pt idx="0">
                  <c:v>Werk 1 &lt;-&gt; Werk 3</c:v>
                </c:pt>
              </c:strCache>
            </c:strRef>
          </c:tx>
          <c:invertIfNegative val="0"/>
          <c:cat>
            <c:strRef>
              <c:f>Übersicht_Daten!$M$352:$M$356</c:f>
              <c:strCache>
                <c:ptCount val="5"/>
                <c:pt idx="0">
                  <c:v>Gesamt</c:v>
                </c:pt>
                <c:pt idx="1">
                  <c:v> Gesellschaft 1 </c:v>
                </c:pt>
                <c:pt idx="2">
                  <c:v> Gesellschaft 2 </c:v>
                </c:pt>
                <c:pt idx="3">
                  <c:v> Gesellschaft 3 </c:v>
                </c:pt>
                <c:pt idx="4">
                  <c:v> etc. </c:v>
                </c:pt>
              </c:strCache>
            </c:strRef>
          </c:cat>
          <c:val>
            <c:numRef>
              <c:f>Übersicht_Daten!$P$352:$P$356</c:f>
              <c:numCache>
                <c:formatCode>0</c:formatCode>
                <c:ptCount val="5"/>
                <c:pt idx="0">
                  <c:v>367.10469314079427</c:v>
                </c:pt>
                <c:pt idx="1">
                  <c:v>0</c:v>
                </c:pt>
                <c:pt idx="2">
                  <c:v>0</c:v>
                </c:pt>
                <c:pt idx="3">
                  <c:v>367.10469314079427</c:v>
                </c:pt>
              </c:numCache>
            </c:numRef>
          </c:val>
          <c:extLst>
            <c:ext xmlns:c16="http://schemas.microsoft.com/office/drawing/2014/chart" uri="{C3380CC4-5D6E-409C-BE32-E72D297353CC}">
              <c16:uniqueId val="{00000001-A7E9-4893-BCA7-B907D9858F01}"/>
            </c:ext>
          </c:extLst>
        </c:ser>
        <c:ser>
          <c:idx val="2"/>
          <c:order val="2"/>
          <c:tx>
            <c:strRef>
              <c:f>Übersicht_Daten!$Q$351</c:f>
              <c:strCache>
                <c:ptCount val="1"/>
                <c:pt idx="0">
                  <c:v>Werk 2 &lt;-&gt; Werk 3</c:v>
                </c:pt>
              </c:strCache>
            </c:strRef>
          </c:tx>
          <c:invertIfNegative val="0"/>
          <c:cat>
            <c:strRef>
              <c:f>Übersicht_Daten!$M$352:$M$356</c:f>
              <c:strCache>
                <c:ptCount val="5"/>
                <c:pt idx="0">
                  <c:v>Gesamt</c:v>
                </c:pt>
                <c:pt idx="1">
                  <c:v> Gesellschaft 1 </c:v>
                </c:pt>
                <c:pt idx="2">
                  <c:v> Gesellschaft 2 </c:v>
                </c:pt>
                <c:pt idx="3">
                  <c:v> Gesellschaft 3 </c:v>
                </c:pt>
                <c:pt idx="4">
                  <c:v> etc. </c:v>
                </c:pt>
              </c:strCache>
            </c:strRef>
          </c:cat>
          <c:val>
            <c:numRef>
              <c:f>Übersicht_Daten!$Q$352:$Q$356</c:f>
              <c:numCache>
                <c:formatCode>0</c:formatCode>
                <c:ptCount val="5"/>
                <c:pt idx="0">
                  <c:v>430.99573350836897</c:v>
                </c:pt>
                <c:pt idx="1">
                  <c:v>0</c:v>
                </c:pt>
                <c:pt idx="2">
                  <c:v>34.909090909090907</c:v>
                </c:pt>
                <c:pt idx="3">
                  <c:v>396.08664259927809</c:v>
                </c:pt>
              </c:numCache>
            </c:numRef>
          </c:val>
          <c:extLst>
            <c:ext xmlns:c16="http://schemas.microsoft.com/office/drawing/2014/chart" uri="{C3380CC4-5D6E-409C-BE32-E72D297353CC}">
              <c16:uniqueId val="{00000002-A7E9-4893-BCA7-B907D9858F01}"/>
            </c:ext>
          </c:extLst>
        </c:ser>
        <c:ser>
          <c:idx val="3"/>
          <c:order val="3"/>
          <c:tx>
            <c:strRef>
              <c:f>Übersicht_Daten!$R$351</c:f>
              <c:strCache>
                <c:ptCount val="1"/>
                <c:pt idx="0">
                  <c:v>etc.</c:v>
                </c:pt>
              </c:strCache>
            </c:strRef>
          </c:tx>
          <c:invertIfNegative val="0"/>
          <c:cat>
            <c:strRef>
              <c:f>Übersicht_Daten!$M$352:$M$356</c:f>
              <c:strCache>
                <c:ptCount val="5"/>
                <c:pt idx="0">
                  <c:v>Gesamt</c:v>
                </c:pt>
                <c:pt idx="1">
                  <c:v> Gesellschaft 1 </c:v>
                </c:pt>
                <c:pt idx="2">
                  <c:v> Gesellschaft 2 </c:v>
                </c:pt>
                <c:pt idx="3">
                  <c:v> Gesellschaft 3 </c:v>
                </c:pt>
                <c:pt idx="4">
                  <c:v> etc. </c:v>
                </c:pt>
              </c:strCache>
            </c:strRef>
          </c:cat>
          <c:val>
            <c:numRef>
              <c:f>Übersicht_Daten!$R$352:$R$356</c:f>
              <c:numCache>
                <c:formatCode>0</c:formatCode>
                <c:ptCount val="5"/>
                <c:pt idx="0">
                  <c:v>0</c:v>
                </c:pt>
              </c:numCache>
            </c:numRef>
          </c:val>
          <c:extLst>
            <c:ext xmlns:c16="http://schemas.microsoft.com/office/drawing/2014/chart" uri="{C3380CC4-5D6E-409C-BE32-E72D297353CC}">
              <c16:uniqueId val="{00000003-A7E9-4893-BCA7-B907D9858F01}"/>
            </c:ext>
          </c:extLst>
        </c:ser>
        <c:dLbls>
          <c:showLegendKey val="0"/>
          <c:showVal val="0"/>
          <c:showCatName val="0"/>
          <c:showSerName val="0"/>
          <c:showPercent val="0"/>
          <c:showBubbleSize val="0"/>
        </c:dLbls>
        <c:gapWidth val="55"/>
        <c:overlap val="100"/>
        <c:axId val="534285016"/>
        <c:axId val="1"/>
      </c:barChart>
      <c:catAx>
        <c:axId val="53428501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Fahrten</a:t>
                </a:r>
              </a:p>
            </c:rich>
          </c:tx>
          <c:overlay val="0"/>
        </c:title>
        <c:numFmt formatCode="#,##0" sourceLinked="0"/>
        <c:majorTickMark val="none"/>
        <c:minorTickMark val="none"/>
        <c:tickLblPos val="nextTo"/>
        <c:crossAx val="534285016"/>
        <c:crosses val="autoZero"/>
        <c:crossBetween val="between"/>
      </c:valAx>
    </c:plotArea>
    <c:legend>
      <c:legendPos val="r"/>
      <c:layout>
        <c:manualLayout>
          <c:xMode val="edge"/>
          <c:yMode val="edge"/>
          <c:x val="0.8697050222468905"/>
          <c:y val="0.46100917431192662"/>
          <c:w val="0.11810016538260358"/>
          <c:h val="0.16399082568807338"/>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Hochrechnung gefahrene Kilometer pro Jahr</a:t>
            </a:r>
          </a:p>
        </c:rich>
      </c:tx>
      <c:overlay val="0"/>
    </c:title>
    <c:autoTitleDeleted val="0"/>
    <c:plotArea>
      <c:layout/>
      <c:barChart>
        <c:barDir val="col"/>
        <c:grouping val="stacked"/>
        <c:varyColors val="0"/>
        <c:ser>
          <c:idx val="0"/>
          <c:order val="0"/>
          <c:tx>
            <c:strRef>
              <c:f>Übersicht_Daten!$O$360</c:f>
              <c:strCache>
                <c:ptCount val="1"/>
                <c:pt idx="0">
                  <c:v>Werk 1 &lt;-&gt; Werk 2</c:v>
                </c:pt>
              </c:strCache>
            </c:strRef>
          </c:tx>
          <c:invertIfNegative val="0"/>
          <c:cat>
            <c:strRef>
              <c:f>Übersicht_Daten!$M$362:$M$366</c:f>
              <c:strCache>
                <c:ptCount val="5"/>
                <c:pt idx="0">
                  <c:v> Gesamt </c:v>
                </c:pt>
                <c:pt idx="1">
                  <c:v> Gesellschaft 1 </c:v>
                </c:pt>
                <c:pt idx="2">
                  <c:v> Gesellschaft 2 </c:v>
                </c:pt>
                <c:pt idx="3">
                  <c:v> Gesellschaft 3 </c:v>
                </c:pt>
                <c:pt idx="4">
                  <c:v>etc.</c:v>
                </c:pt>
              </c:strCache>
            </c:strRef>
          </c:cat>
          <c:val>
            <c:numRef>
              <c:f>Übersicht_Daten!$O$362:$O$366</c:f>
              <c:numCache>
                <c:formatCode>0</c:formatCode>
                <c:ptCount val="5"/>
                <c:pt idx="0">
                  <c:v>27767.180419048942</c:v>
                </c:pt>
                <c:pt idx="1">
                  <c:v>202.10526315789474</c:v>
                </c:pt>
                <c:pt idx="2">
                  <c:v>9634.9090909090919</c:v>
                </c:pt>
                <c:pt idx="3">
                  <c:v>17930.166064981953</c:v>
                </c:pt>
              </c:numCache>
            </c:numRef>
          </c:val>
          <c:extLst>
            <c:ext xmlns:c16="http://schemas.microsoft.com/office/drawing/2014/chart" uri="{C3380CC4-5D6E-409C-BE32-E72D297353CC}">
              <c16:uniqueId val="{00000000-6A2F-41F5-B4D3-5CA9BA07D53A}"/>
            </c:ext>
          </c:extLst>
        </c:ser>
        <c:ser>
          <c:idx val="1"/>
          <c:order val="1"/>
          <c:tx>
            <c:strRef>
              <c:f>Übersicht_Daten!$P$360</c:f>
              <c:strCache>
                <c:ptCount val="1"/>
                <c:pt idx="0">
                  <c:v>Werk 1 &lt;-&gt; Werk 3</c:v>
                </c:pt>
              </c:strCache>
            </c:strRef>
          </c:tx>
          <c:invertIfNegative val="0"/>
          <c:cat>
            <c:strRef>
              <c:f>Übersicht_Daten!$M$362:$M$366</c:f>
              <c:strCache>
                <c:ptCount val="5"/>
                <c:pt idx="0">
                  <c:v> Gesamt </c:v>
                </c:pt>
                <c:pt idx="1">
                  <c:v> Gesellschaft 1 </c:v>
                </c:pt>
                <c:pt idx="2">
                  <c:v> Gesellschaft 2 </c:v>
                </c:pt>
                <c:pt idx="3">
                  <c:v> Gesellschaft 3 </c:v>
                </c:pt>
                <c:pt idx="4">
                  <c:v>etc.</c:v>
                </c:pt>
              </c:strCache>
            </c:strRef>
          </c:cat>
          <c:val>
            <c:numRef>
              <c:f>Übersicht_Daten!$P$362:$P$366</c:f>
              <c:numCache>
                <c:formatCode>0</c:formatCode>
                <c:ptCount val="5"/>
                <c:pt idx="0">
                  <c:v>4405.2563176895319</c:v>
                </c:pt>
                <c:pt idx="1">
                  <c:v>0</c:v>
                </c:pt>
                <c:pt idx="2">
                  <c:v>0</c:v>
                </c:pt>
                <c:pt idx="3">
                  <c:v>4405.2563176895319</c:v>
                </c:pt>
              </c:numCache>
            </c:numRef>
          </c:val>
          <c:extLst>
            <c:ext xmlns:c16="http://schemas.microsoft.com/office/drawing/2014/chart" uri="{C3380CC4-5D6E-409C-BE32-E72D297353CC}">
              <c16:uniqueId val="{00000001-6A2F-41F5-B4D3-5CA9BA07D53A}"/>
            </c:ext>
          </c:extLst>
        </c:ser>
        <c:ser>
          <c:idx val="2"/>
          <c:order val="2"/>
          <c:tx>
            <c:strRef>
              <c:f>Übersicht_Daten!$Q$360</c:f>
              <c:strCache>
                <c:ptCount val="1"/>
                <c:pt idx="0">
                  <c:v>Werk 2 &lt;-&gt; Werk 3</c:v>
                </c:pt>
              </c:strCache>
            </c:strRef>
          </c:tx>
          <c:invertIfNegative val="0"/>
          <c:cat>
            <c:strRef>
              <c:f>Übersicht_Daten!$M$362:$M$366</c:f>
              <c:strCache>
                <c:ptCount val="5"/>
                <c:pt idx="0">
                  <c:v> Gesamt </c:v>
                </c:pt>
                <c:pt idx="1">
                  <c:v> Gesellschaft 1 </c:v>
                </c:pt>
                <c:pt idx="2">
                  <c:v> Gesellschaft 2 </c:v>
                </c:pt>
                <c:pt idx="3">
                  <c:v> Gesellschaft 3 </c:v>
                </c:pt>
                <c:pt idx="4">
                  <c:v>etc.</c:v>
                </c:pt>
              </c:strCache>
            </c:strRef>
          </c:cat>
          <c:val>
            <c:numRef>
              <c:f>Übersicht_Daten!$Q$362:$Q$366</c:f>
              <c:numCache>
                <c:formatCode>0</c:formatCode>
                <c:ptCount val="5"/>
                <c:pt idx="0">
                  <c:v>6033.9402691171663</c:v>
                </c:pt>
                <c:pt idx="1">
                  <c:v>0</c:v>
                </c:pt>
                <c:pt idx="2">
                  <c:v>488.7272727272728</c:v>
                </c:pt>
                <c:pt idx="3">
                  <c:v>5545.2129963898933</c:v>
                </c:pt>
              </c:numCache>
            </c:numRef>
          </c:val>
          <c:extLst>
            <c:ext xmlns:c16="http://schemas.microsoft.com/office/drawing/2014/chart" uri="{C3380CC4-5D6E-409C-BE32-E72D297353CC}">
              <c16:uniqueId val="{00000002-6A2F-41F5-B4D3-5CA9BA07D53A}"/>
            </c:ext>
          </c:extLst>
        </c:ser>
        <c:ser>
          <c:idx val="3"/>
          <c:order val="3"/>
          <c:tx>
            <c:strRef>
              <c:f>Übersicht_Daten!$R$360</c:f>
              <c:strCache>
                <c:ptCount val="1"/>
                <c:pt idx="0">
                  <c:v>etc.</c:v>
                </c:pt>
              </c:strCache>
            </c:strRef>
          </c:tx>
          <c:invertIfNegative val="0"/>
          <c:cat>
            <c:strRef>
              <c:f>Übersicht_Daten!$M$362:$M$366</c:f>
              <c:strCache>
                <c:ptCount val="5"/>
                <c:pt idx="0">
                  <c:v> Gesamt </c:v>
                </c:pt>
                <c:pt idx="1">
                  <c:v> Gesellschaft 1 </c:v>
                </c:pt>
                <c:pt idx="2">
                  <c:v> Gesellschaft 2 </c:v>
                </c:pt>
                <c:pt idx="3">
                  <c:v> Gesellschaft 3 </c:v>
                </c:pt>
                <c:pt idx="4">
                  <c:v>etc.</c:v>
                </c:pt>
              </c:strCache>
            </c:strRef>
          </c:cat>
          <c:val>
            <c:numRef>
              <c:f>Übersicht_Daten!$R$362:$R$366</c:f>
              <c:numCache>
                <c:formatCode>0</c:formatCode>
                <c:ptCount val="5"/>
              </c:numCache>
            </c:numRef>
          </c:val>
          <c:extLst>
            <c:ext xmlns:c16="http://schemas.microsoft.com/office/drawing/2014/chart" uri="{C3380CC4-5D6E-409C-BE32-E72D297353CC}">
              <c16:uniqueId val="{00000003-6A2F-41F5-B4D3-5CA9BA07D53A}"/>
            </c:ext>
          </c:extLst>
        </c:ser>
        <c:dLbls>
          <c:showLegendKey val="0"/>
          <c:showVal val="0"/>
          <c:showCatName val="0"/>
          <c:showSerName val="0"/>
          <c:showPercent val="0"/>
          <c:showBubbleSize val="0"/>
        </c:dLbls>
        <c:gapWidth val="55"/>
        <c:overlap val="100"/>
        <c:axId val="534361408"/>
        <c:axId val="1"/>
      </c:barChart>
      <c:catAx>
        <c:axId val="534361408"/>
        <c:scaling>
          <c:orientation val="minMax"/>
        </c:scaling>
        <c:delete val="0"/>
        <c:axPos val="b"/>
        <c:numFmt formatCode="General" sourceLinked="1"/>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Kilometer</a:t>
                </a:r>
              </a:p>
            </c:rich>
          </c:tx>
          <c:overlay val="0"/>
        </c:title>
        <c:numFmt formatCode="#,##0" sourceLinked="0"/>
        <c:majorTickMark val="none"/>
        <c:minorTickMark val="none"/>
        <c:tickLblPos val="nextTo"/>
        <c:crossAx val="534361408"/>
        <c:crosses val="autoZero"/>
        <c:crossBetween val="between"/>
      </c:valAx>
    </c:plotArea>
    <c:legend>
      <c:legendPos val="r"/>
      <c:layout>
        <c:manualLayout>
          <c:xMode val="edge"/>
          <c:yMode val="edge"/>
          <c:x val="0.8697050222468905"/>
          <c:y val="0.46100917431192662"/>
          <c:w val="0.11810016538260358"/>
          <c:h val="0.16399082568807338"/>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a:t>
            </a:r>
            <a:r>
              <a:rPr lang="en-US" baseline="-25000"/>
              <a:t>2</a:t>
            </a:r>
            <a:r>
              <a:rPr lang="en-US"/>
              <a:t>-Fußabdruck Fahrte</a:t>
            </a:r>
            <a:r>
              <a:rPr lang="en-US" baseline="0"/>
              <a:t>n zwischen den Werken</a:t>
            </a:r>
            <a:endParaRPr lang="en-US"/>
          </a:p>
        </c:rich>
      </c:tx>
      <c:overlay val="0"/>
    </c:title>
    <c:autoTitleDeleted val="0"/>
    <c:plotArea>
      <c:layout/>
      <c:barChart>
        <c:barDir val="col"/>
        <c:grouping val="clustered"/>
        <c:varyColors val="0"/>
        <c:ser>
          <c:idx val="0"/>
          <c:order val="0"/>
          <c:tx>
            <c:strRef>
              <c:f>Übersicht_Daten!$F$370</c:f>
              <c:strCache>
                <c:ptCount val="1"/>
                <c:pt idx="0">
                  <c:v>Summe</c:v>
                </c:pt>
              </c:strCache>
            </c:strRef>
          </c:tx>
          <c:invertIfNegative val="0"/>
          <c:cat>
            <c:strRef>
              <c:f>Übersicht_Daten!$A$371:$A$375</c:f>
              <c:strCache>
                <c:ptCount val="5"/>
                <c:pt idx="0">
                  <c:v>Gesamt</c:v>
                </c:pt>
                <c:pt idx="1">
                  <c:v> Gesellschaft 1 </c:v>
                </c:pt>
                <c:pt idx="2">
                  <c:v> Gesellschaft 2 </c:v>
                </c:pt>
                <c:pt idx="3">
                  <c:v> Gesellschaft 3 </c:v>
                </c:pt>
                <c:pt idx="4">
                  <c:v> etc. </c:v>
                </c:pt>
              </c:strCache>
            </c:strRef>
          </c:cat>
          <c:val>
            <c:numRef>
              <c:f>Übersicht_Daten!$F$371:$F$375</c:f>
              <c:numCache>
                <c:formatCode>0.00</c:formatCode>
                <c:ptCount val="5"/>
                <c:pt idx="0">
                  <c:v>7.0681797460832936</c:v>
                </c:pt>
                <c:pt idx="1">
                  <c:v>3.7389473684210528E-2</c:v>
                </c:pt>
                <c:pt idx="2">
                  <c:v>1.8728727272727275</c:v>
                </c:pt>
                <c:pt idx="3">
                  <c:v>5.1579175451263559</c:v>
                </c:pt>
                <c:pt idx="4">
                  <c:v>0</c:v>
                </c:pt>
              </c:numCache>
            </c:numRef>
          </c:val>
          <c:extLst>
            <c:ext xmlns:c16="http://schemas.microsoft.com/office/drawing/2014/chart" uri="{C3380CC4-5D6E-409C-BE32-E72D297353CC}">
              <c16:uniqueId val="{00000000-8F9B-467C-AA79-0817C6CD6C11}"/>
            </c:ext>
          </c:extLst>
        </c:ser>
        <c:dLbls>
          <c:showLegendKey val="0"/>
          <c:showVal val="0"/>
          <c:showCatName val="0"/>
          <c:showSerName val="0"/>
          <c:showPercent val="0"/>
          <c:showBubbleSize val="0"/>
        </c:dLbls>
        <c:gapWidth val="150"/>
        <c:axId val="534510840"/>
        <c:axId val="1"/>
      </c:barChart>
      <c:catAx>
        <c:axId val="53451084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CO</a:t>
                </a:r>
                <a:r>
                  <a:rPr lang="en-US" baseline="-25000"/>
                  <a:t>2</a:t>
                </a:r>
                <a:r>
                  <a:rPr lang="en-US"/>
                  <a:t>-Fußabdruck [t/a]</a:t>
                </a:r>
              </a:p>
            </c:rich>
          </c:tx>
          <c:overlay val="0"/>
        </c:title>
        <c:numFmt formatCode="#,##0" sourceLinked="0"/>
        <c:majorTickMark val="out"/>
        <c:minorTickMark val="none"/>
        <c:tickLblPos val="nextTo"/>
        <c:crossAx val="53451084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Jährliche Kosten für die Fahrten zwischen den Werken</a:t>
            </a:r>
          </a:p>
        </c:rich>
      </c:tx>
      <c:overlay val="0"/>
    </c:title>
    <c:autoTitleDeleted val="0"/>
    <c:plotArea>
      <c:layout>
        <c:manualLayout>
          <c:layoutTarget val="inner"/>
          <c:xMode val="edge"/>
          <c:yMode val="edge"/>
          <c:x val="9.1585983366491514E-2"/>
          <c:y val="9.1852328798627536E-2"/>
          <c:w val="0.65836789150999675"/>
          <c:h val="0.85346168727357485"/>
        </c:manualLayout>
      </c:layout>
      <c:barChart>
        <c:barDir val="col"/>
        <c:grouping val="stacked"/>
        <c:varyColors val="0"/>
        <c:ser>
          <c:idx val="0"/>
          <c:order val="0"/>
          <c:tx>
            <c:strRef>
              <c:f>Übersicht_Daten!$B$379</c:f>
              <c:strCache>
                <c:ptCount val="1"/>
                <c:pt idx="0">
                  <c:v>Werk 1 &lt;-&gt; Werk 2</c:v>
                </c:pt>
              </c:strCache>
            </c:strRef>
          </c:tx>
          <c:invertIfNegative val="0"/>
          <c:cat>
            <c:strRef>
              <c:f>Übersicht_Daten!$A$381:$A$385</c:f>
              <c:strCache>
                <c:ptCount val="5"/>
                <c:pt idx="0">
                  <c:v> Gesamt </c:v>
                </c:pt>
                <c:pt idx="1">
                  <c:v> Gesellschaft 1 </c:v>
                </c:pt>
                <c:pt idx="2">
                  <c:v> Gesellschaft 2 </c:v>
                </c:pt>
                <c:pt idx="3">
                  <c:v> Gesellschaft 3 </c:v>
                </c:pt>
                <c:pt idx="4">
                  <c:v>etc.</c:v>
                </c:pt>
              </c:strCache>
            </c:strRef>
          </c:cat>
          <c:val>
            <c:numRef>
              <c:f>Übersicht_Daten!$B$381:$B$385</c:f>
              <c:numCache>
                <c:formatCode>0</c:formatCode>
                <c:ptCount val="5"/>
                <c:pt idx="0">
                  <c:v>4165.0770628573409</c:v>
                </c:pt>
                <c:pt idx="1">
                  <c:v>30.315789473684209</c:v>
                </c:pt>
                <c:pt idx="2">
                  <c:v>1445.2363636363636</c:v>
                </c:pt>
                <c:pt idx="3">
                  <c:v>2689.5249097472929</c:v>
                </c:pt>
              </c:numCache>
            </c:numRef>
          </c:val>
          <c:extLst>
            <c:ext xmlns:c16="http://schemas.microsoft.com/office/drawing/2014/chart" uri="{C3380CC4-5D6E-409C-BE32-E72D297353CC}">
              <c16:uniqueId val="{00000000-3255-4DB6-90FD-676C6F921CCC}"/>
            </c:ext>
          </c:extLst>
        </c:ser>
        <c:ser>
          <c:idx val="1"/>
          <c:order val="1"/>
          <c:tx>
            <c:strRef>
              <c:f>Übersicht_Daten!$C$379</c:f>
              <c:strCache>
                <c:ptCount val="1"/>
                <c:pt idx="0">
                  <c:v>Werk 1 &lt;-&gt; Werk 3</c:v>
                </c:pt>
              </c:strCache>
            </c:strRef>
          </c:tx>
          <c:invertIfNegative val="0"/>
          <c:cat>
            <c:strRef>
              <c:f>Übersicht_Daten!$A$381:$A$385</c:f>
              <c:strCache>
                <c:ptCount val="5"/>
                <c:pt idx="0">
                  <c:v> Gesamt </c:v>
                </c:pt>
                <c:pt idx="1">
                  <c:v> Gesellschaft 1 </c:v>
                </c:pt>
                <c:pt idx="2">
                  <c:v> Gesellschaft 2 </c:v>
                </c:pt>
                <c:pt idx="3">
                  <c:v> Gesellschaft 3 </c:v>
                </c:pt>
                <c:pt idx="4">
                  <c:v>etc.</c:v>
                </c:pt>
              </c:strCache>
            </c:strRef>
          </c:cat>
          <c:val>
            <c:numRef>
              <c:f>Übersicht_Daten!$C$381:$C$385</c:f>
              <c:numCache>
                <c:formatCode>0</c:formatCode>
                <c:ptCount val="5"/>
                <c:pt idx="0">
                  <c:v>660.78844765342978</c:v>
                </c:pt>
                <c:pt idx="1">
                  <c:v>0</c:v>
                </c:pt>
                <c:pt idx="2">
                  <c:v>0</c:v>
                </c:pt>
                <c:pt idx="3">
                  <c:v>660.78844765342978</c:v>
                </c:pt>
              </c:numCache>
            </c:numRef>
          </c:val>
          <c:extLst>
            <c:ext xmlns:c16="http://schemas.microsoft.com/office/drawing/2014/chart" uri="{C3380CC4-5D6E-409C-BE32-E72D297353CC}">
              <c16:uniqueId val="{00000001-3255-4DB6-90FD-676C6F921CCC}"/>
            </c:ext>
          </c:extLst>
        </c:ser>
        <c:ser>
          <c:idx val="2"/>
          <c:order val="2"/>
          <c:tx>
            <c:strRef>
              <c:f>Übersicht_Daten!$D$379</c:f>
              <c:strCache>
                <c:ptCount val="1"/>
                <c:pt idx="0">
                  <c:v>Werk 2 &lt;-&gt; Werk 3</c:v>
                </c:pt>
              </c:strCache>
            </c:strRef>
          </c:tx>
          <c:invertIfNegative val="0"/>
          <c:cat>
            <c:strRef>
              <c:f>Übersicht_Daten!$A$381:$A$385</c:f>
              <c:strCache>
                <c:ptCount val="5"/>
                <c:pt idx="0">
                  <c:v> Gesamt </c:v>
                </c:pt>
                <c:pt idx="1">
                  <c:v> Gesellschaft 1 </c:v>
                </c:pt>
                <c:pt idx="2">
                  <c:v> Gesellschaft 2 </c:v>
                </c:pt>
                <c:pt idx="3">
                  <c:v> Gesellschaft 3 </c:v>
                </c:pt>
                <c:pt idx="4">
                  <c:v>etc.</c:v>
                </c:pt>
              </c:strCache>
            </c:strRef>
          </c:cat>
          <c:val>
            <c:numRef>
              <c:f>Übersicht_Daten!$D$381:$D$385</c:f>
              <c:numCache>
                <c:formatCode>0</c:formatCode>
                <c:ptCount val="5"/>
                <c:pt idx="0">
                  <c:v>905.09104036757481</c:v>
                </c:pt>
                <c:pt idx="1">
                  <c:v>0</c:v>
                </c:pt>
                <c:pt idx="2">
                  <c:v>73.309090909090912</c:v>
                </c:pt>
                <c:pt idx="3">
                  <c:v>831.78194945848395</c:v>
                </c:pt>
              </c:numCache>
            </c:numRef>
          </c:val>
          <c:extLst>
            <c:ext xmlns:c16="http://schemas.microsoft.com/office/drawing/2014/chart" uri="{C3380CC4-5D6E-409C-BE32-E72D297353CC}">
              <c16:uniqueId val="{00000002-3255-4DB6-90FD-676C6F921CCC}"/>
            </c:ext>
          </c:extLst>
        </c:ser>
        <c:ser>
          <c:idx val="3"/>
          <c:order val="3"/>
          <c:tx>
            <c:strRef>
              <c:f>Übersicht_Daten!$E$379</c:f>
              <c:strCache>
                <c:ptCount val="1"/>
                <c:pt idx="0">
                  <c:v>etc.</c:v>
                </c:pt>
              </c:strCache>
            </c:strRef>
          </c:tx>
          <c:invertIfNegative val="0"/>
          <c:cat>
            <c:strRef>
              <c:f>Übersicht_Daten!$A$381:$A$385</c:f>
              <c:strCache>
                <c:ptCount val="5"/>
                <c:pt idx="0">
                  <c:v> Gesamt </c:v>
                </c:pt>
                <c:pt idx="1">
                  <c:v> Gesellschaft 1 </c:v>
                </c:pt>
                <c:pt idx="2">
                  <c:v> Gesellschaft 2 </c:v>
                </c:pt>
                <c:pt idx="3">
                  <c:v> Gesellschaft 3 </c:v>
                </c:pt>
                <c:pt idx="4">
                  <c:v>etc.</c:v>
                </c:pt>
              </c:strCache>
            </c:strRef>
          </c:cat>
          <c:val>
            <c:numRef>
              <c:f>Übersicht_Daten!$E$381:$E$385</c:f>
              <c:numCache>
                <c:formatCode>0</c:formatCode>
                <c:ptCount val="5"/>
              </c:numCache>
            </c:numRef>
          </c:val>
          <c:extLst>
            <c:ext xmlns:c16="http://schemas.microsoft.com/office/drawing/2014/chart" uri="{C3380CC4-5D6E-409C-BE32-E72D297353CC}">
              <c16:uniqueId val="{00000003-3255-4DB6-90FD-676C6F921CCC}"/>
            </c:ext>
          </c:extLst>
        </c:ser>
        <c:dLbls>
          <c:showLegendKey val="0"/>
          <c:showVal val="0"/>
          <c:showCatName val="0"/>
          <c:showSerName val="0"/>
          <c:showPercent val="0"/>
          <c:showBubbleSize val="0"/>
        </c:dLbls>
        <c:gapWidth val="150"/>
        <c:overlap val="100"/>
        <c:axId val="534508544"/>
        <c:axId val="1"/>
      </c:barChart>
      <c:catAx>
        <c:axId val="534508544"/>
        <c:scaling>
          <c:orientation val="minMax"/>
        </c:scaling>
        <c:delete val="0"/>
        <c:axPos val="b"/>
        <c:numFmt formatCode="General" sourceLinked="1"/>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Kosten [€]</a:t>
                </a:r>
              </a:p>
            </c:rich>
          </c:tx>
          <c:overlay val="0"/>
        </c:title>
        <c:numFmt formatCode="#,##0" sourceLinked="0"/>
        <c:majorTickMark val="out"/>
        <c:minorTickMark val="none"/>
        <c:tickLblPos val="nextTo"/>
        <c:crossAx val="534508544"/>
        <c:crosses val="autoZero"/>
        <c:crossBetween val="between"/>
      </c:valAx>
    </c:plotArea>
    <c:legend>
      <c:legendPos val="r"/>
      <c:layout>
        <c:manualLayout>
          <c:xMode val="edge"/>
          <c:yMode val="edge"/>
          <c:x val="0.73907942226560586"/>
          <c:y val="0.38709677419354838"/>
          <c:w val="0.10861870103583983"/>
          <c:h val="0.15239154616240266"/>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a:t>
            </a:r>
            <a:r>
              <a:rPr lang="en-US" baseline="-25000"/>
              <a:t>2</a:t>
            </a:r>
            <a:r>
              <a:rPr lang="en-US"/>
              <a:t>-Fußabdruck Weg zur Arbeit und Zwischenwerksverkehr</a:t>
            </a:r>
          </a:p>
        </c:rich>
      </c:tx>
      <c:overlay val="0"/>
    </c:title>
    <c:autoTitleDeleted val="0"/>
    <c:plotArea>
      <c:layout/>
      <c:barChart>
        <c:barDir val="col"/>
        <c:grouping val="stacked"/>
        <c:varyColors val="0"/>
        <c:ser>
          <c:idx val="0"/>
          <c:order val="0"/>
          <c:tx>
            <c:strRef>
              <c:f>Übersicht_Daten!$B$389</c:f>
              <c:strCache>
                <c:ptCount val="1"/>
                <c:pt idx="0">
                  <c:v>Weg zur Arbeit</c:v>
                </c:pt>
              </c:strCache>
            </c:strRef>
          </c:tx>
          <c:invertIfNegative val="0"/>
          <c:cat>
            <c:strRef>
              <c:f>Übersicht_Daten!$A$390:$A$394</c:f>
              <c:strCache>
                <c:ptCount val="5"/>
                <c:pt idx="0">
                  <c:v>Gesamt</c:v>
                </c:pt>
                <c:pt idx="1">
                  <c:v>Gesellschaft 1</c:v>
                </c:pt>
                <c:pt idx="2">
                  <c:v>Gesellschaft 2</c:v>
                </c:pt>
                <c:pt idx="3">
                  <c:v>Gesellschaft 3</c:v>
                </c:pt>
                <c:pt idx="4">
                  <c:v>etc.</c:v>
                </c:pt>
              </c:strCache>
            </c:strRef>
          </c:cat>
          <c:val>
            <c:numRef>
              <c:f>Übersicht_Daten!$B$390:$B$394</c:f>
              <c:numCache>
                <c:formatCode>0.00</c:formatCode>
                <c:ptCount val="5"/>
                <c:pt idx="0">
                  <c:v>739.23999923042936</c:v>
                </c:pt>
                <c:pt idx="1">
                  <c:v>95.873829594074081</c:v>
                </c:pt>
                <c:pt idx="2">
                  <c:v>78.794755938461549</c:v>
                </c:pt>
                <c:pt idx="3">
                  <c:v>569.68826343777948</c:v>
                </c:pt>
              </c:numCache>
            </c:numRef>
          </c:val>
          <c:extLst>
            <c:ext xmlns:c16="http://schemas.microsoft.com/office/drawing/2014/chart" uri="{C3380CC4-5D6E-409C-BE32-E72D297353CC}">
              <c16:uniqueId val="{00000000-F92E-458F-A88C-B7EB9C8897B2}"/>
            </c:ext>
          </c:extLst>
        </c:ser>
        <c:ser>
          <c:idx val="1"/>
          <c:order val="1"/>
          <c:tx>
            <c:strRef>
              <c:f>Übersicht_Daten!$C$389</c:f>
              <c:strCache>
                <c:ptCount val="1"/>
                <c:pt idx="0">
                  <c:v>Fahrten zwischen den Werken</c:v>
                </c:pt>
              </c:strCache>
            </c:strRef>
          </c:tx>
          <c:invertIfNegative val="0"/>
          <c:cat>
            <c:strRef>
              <c:f>Übersicht_Daten!$A$390:$A$394</c:f>
              <c:strCache>
                <c:ptCount val="5"/>
                <c:pt idx="0">
                  <c:v>Gesamt</c:v>
                </c:pt>
                <c:pt idx="1">
                  <c:v>Gesellschaft 1</c:v>
                </c:pt>
                <c:pt idx="2">
                  <c:v>Gesellschaft 2</c:v>
                </c:pt>
                <c:pt idx="3">
                  <c:v>Gesellschaft 3</c:v>
                </c:pt>
                <c:pt idx="4">
                  <c:v>etc.</c:v>
                </c:pt>
              </c:strCache>
            </c:strRef>
          </c:cat>
          <c:val>
            <c:numRef>
              <c:f>Übersicht_Daten!$C$390:$C$394</c:f>
              <c:numCache>
                <c:formatCode>0.00</c:formatCode>
                <c:ptCount val="5"/>
                <c:pt idx="0">
                  <c:v>7.0681797460832936</c:v>
                </c:pt>
                <c:pt idx="1">
                  <c:v>3.7389473684210528E-2</c:v>
                </c:pt>
                <c:pt idx="2">
                  <c:v>1.8728727272727275</c:v>
                </c:pt>
                <c:pt idx="3">
                  <c:v>5.1579175451263559</c:v>
                </c:pt>
              </c:numCache>
            </c:numRef>
          </c:val>
          <c:extLst>
            <c:ext xmlns:c16="http://schemas.microsoft.com/office/drawing/2014/chart" uri="{C3380CC4-5D6E-409C-BE32-E72D297353CC}">
              <c16:uniqueId val="{00000001-F92E-458F-A88C-B7EB9C8897B2}"/>
            </c:ext>
          </c:extLst>
        </c:ser>
        <c:dLbls>
          <c:showLegendKey val="0"/>
          <c:showVal val="0"/>
          <c:showCatName val="0"/>
          <c:showSerName val="0"/>
          <c:showPercent val="0"/>
          <c:showBubbleSize val="0"/>
        </c:dLbls>
        <c:gapWidth val="150"/>
        <c:overlap val="100"/>
        <c:axId val="534667056"/>
        <c:axId val="1"/>
      </c:barChart>
      <c:catAx>
        <c:axId val="53466705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CO</a:t>
                </a:r>
                <a:r>
                  <a:rPr lang="en-US" baseline="-25000"/>
                  <a:t>2</a:t>
                </a:r>
                <a:r>
                  <a:rPr lang="en-US"/>
                  <a:t>-Fußabdruck [t/a]</a:t>
                </a:r>
              </a:p>
            </c:rich>
          </c:tx>
          <c:overlay val="0"/>
        </c:title>
        <c:numFmt formatCode="#,##0" sourceLinked="0"/>
        <c:majorTickMark val="out"/>
        <c:minorTickMark val="none"/>
        <c:tickLblPos val="nextTo"/>
        <c:crossAx val="534667056"/>
        <c:crosses val="autoZero"/>
        <c:crossBetween val="between"/>
      </c:valAx>
    </c:plotArea>
    <c:legend>
      <c:legendPos val="r"/>
      <c:layout>
        <c:manualLayout>
          <c:xMode val="edge"/>
          <c:yMode val="edge"/>
          <c:x val="0.81222732164402489"/>
          <c:y val="0.50166852057842048"/>
          <c:w val="0.17467254228903761"/>
          <c:h val="7.8976640711902107E-2"/>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a:t>
            </a:r>
            <a:r>
              <a:rPr lang="en-US" baseline="-25000"/>
              <a:t>2</a:t>
            </a:r>
            <a:r>
              <a:rPr lang="en-US"/>
              <a:t>-Fußabdruck Weg zur Arbeit und Zwischenwerksverkehr</a:t>
            </a:r>
          </a:p>
        </c:rich>
      </c:tx>
      <c:overlay val="0"/>
    </c:title>
    <c:autoTitleDeleted val="0"/>
    <c:plotArea>
      <c:layout/>
      <c:barChart>
        <c:barDir val="col"/>
        <c:grouping val="stacked"/>
        <c:varyColors val="0"/>
        <c:ser>
          <c:idx val="0"/>
          <c:order val="0"/>
          <c:tx>
            <c:strRef>
              <c:f>Übersicht_Daten!$B$389</c:f>
              <c:strCache>
                <c:ptCount val="1"/>
                <c:pt idx="0">
                  <c:v>Weg zur Arbeit</c:v>
                </c:pt>
              </c:strCache>
            </c:strRef>
          </c:tx>
          <c:invertIfNegative val="0"/>
          <c:cat>
            <c:strRef>
              <c:f>Übersicht_Daten!$A$390</c:f>
              <c:strCache>
                <c:ptCount val="1"/>
                <c:pt idx="0">
                  <c:v>Gesamt</c:v>
                </c:pt>
              </c:strCache>
            </c:strRef>
          </c:cat>
          <c:val>
            <c:numRef>
              <c:f>Übersicht_Daten!$B$390</c:f>
              <c:numCache>
                <c:formatCode>0.00</c:formatCode>
                <c:ptCount val="1"/>
                <c:pt idx="0">
                  <c:v>739.23999923042936</c:v>
                </c:pt>
              </c:numCache>
            </c:numRef>
          </c:val>
          <c:extLst>
            <c:ext xmlns:c16="http://schemas.microsoft.com/office/drawing/2014/chart" uri="{C3380CC4-5D6E-409C-BE32-E72D297353CC}">
              <c16:uniqueId val="{00000000-38BD-4899-A2B8-7CC16E26EA8C}"/>
            </c:ext>
          </c:extLst>
        </c:ser>
        <c:ser>
          <c:idx val="1"/>
          <c:order val="1"/>
          <c:tx>
            <c:strRef>
              <c:f>Übersicht_Daten!$C$389</c:f>
              <c:strCache>
                <c:ptCount val="1"/>
                <c:pt idx="0">
                  <c:v>Fahrten zwischen den Werken</c:v>
                </c:pt>
              </c:strCache>
            </c:strRef>
          </c:tx>
          <c:invertIfNegative val="0"/>
          <c:cat>
            <c:strRef>
              <c:f>Übersicht_Daten!$A$390</c:f>
              <c:strCache>
                <c:ptCount val="1"/>
                <c:pt idx="0">
                  <c:v>Gesamt</c:v>
                </c:pt>
              </c:strCache>
            </c:strRef>
          </c:cat>
          <c:val>
            <c:numRef>
              <c:f>Übersicht_Daten!$C$390</c:f>
              <c:numCache>
                <c:formatCode>0.00</c:formatCode>
                <c:ptCount val="1"/>
                <c:pt idx="0">
                  <c:v>7.0681797460832936</c:v>
                </c:pt>
              </c:numCache>
            </c:numRef>
          </c:val>
          <c:extLst>
            <c:ext xmlns:c16="http://schemas.microsoft.com/office/drawing/2014/chart" uri="{C3380CC4-5D6E-409C-BE32-E72D297353CC}">
              <c16:uniqueId val="{00000001-38BD-4899-A2B8-7CC16E26EA8C}"/>
            </c:ext>
          </c:extLst>
        </c:ser>
        <c:dLbls>
          <c:showLegendKey val="0"/>
          <c:showVal val="0"/>
          <c:showCatName val="0"/>
          <c:showSerName val="0"/>
          <c:showPercent val="0"/>
          <c:showBubbleSize val="0"/>
        </c:dLbls>
        <c:gapWidth val="150"/>
        <c:overlap val="100"/>
        <c:axId val="534668696"/>
        <c:axId val="1"/>
      </c:barChart>
      <c:catAx>
        <c:axId val="534668696"/>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min val="0"/>
        </c:scaling>
        <c:delete val="0"/>
        <c:axPos val="l"/>
        <c:majorGridlines/>
        <c:title>
          <c:tx>
            <c:rich>
              <a:bodyPr/>
              <a:lstStyle/>
              <a:p>
                <a:pPr>
                  <a:defRPr/>
                </a:pPr>
                <a:r>
                  <a:rPr lang="en-US"/>
                  <a:t>CO</a:t>
                </a:r>
                <a:r>
                  <a:rPr lang="en-US" baseline="-25000"/>
                  <a:t>2</a:t>
                </a:r>
                <a:r>
                  <a:rPr lang="en-US"/>
                  <a:t>-Fußabdruck [t/a]</a:t>
                </a:r>
              </a:p>
            </c:rich>
          </c:tx>
          <c:overlay val="0"/>
        </c:title>
        <c:numFmt formatCode="#,##0" sourceLinked="0"/>
        <c:majorTickMark val="out"/>
        <c:minorTickMark val="none"/>
        <c:tickLblPos val="nextTo"/>
        <c:crossAx val="534668696"/>
        <c:crosses val="autoZero"/>
        <c:crossBetween val="between"/>
      </c:valAx>
    </c:plotArea>
    <c:legend>
      <c:legendPos val="r"/>
      <c:layout>
        <c:manualLayout>
          <c:xMode val="edge"/>
          <c:yMode val="edge"/>
          <c:x val="0.81234451058534263"/>
          <c:y val="0.50222826382469687"/>
          <c:w val="0.17456367073207671"/>
          <c:h val="7.9064759936925674E-2"/>
        </c:manualLayout>
      </c:layout>
      <c:overlay val="0"/>
    </c:legend>
    <c:plotVisOnly val="1"/>
    <c:dispBlanksAs val="gap"/>
    <c:showDLblsOverMax val="0"/>
  </c:chart>
  <c:printSettings>
    <c:headerFooter/>
    <c:pageMargins b="0.78740157499999996" l="0.7" r="0.7" t="0.78740157499999996"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Parkplatzbedarf</a:t>
            </a:r>
          </a:p>
        </c:rich>
      </c:tx>
      <c:overlay val="0"/>
    </c:title>
    <c:autoTitleDeleted val="0"/>
    <c:plotArea>
      <c:layout>
        <c:manualLayout>
          <c:layoutTarget val="inner"/>
          <c:xMode val="edge"/>
          <c:yMode val="edge"/>
          <c:x val="7.2487314085739288E-2"/>
          <c:y val="9.7401757072032663E-2"/>
          <c:w val="0.7182140201224847"/>
          <c:h val="0.76358978565179358"/>
        </c:manualLayout>
      </c:layout>
      <c:barChart>
        <c:barDir val="col"/>
        <c:grouping val="stacked"/>
        <c:varyColors val="0"/>
        <c:ser>
          <c:idx val="0"/>
          <c:order val="0"/>
          <c:tx>
            <c:v>Nicht-Autofahrer</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Übersicht_Daten!$O$4:$O$8</c:f>
              <c:strCache>
                <c:ptCount val="5"/>
                <c:pt idx="0">
                  <c:v>Gesamt</c:v>
                </c:pt>
                <c:pt idx="1">
                  <c:v> Gesellschaft 1 </c:v>
                </c:pt>
                <c:pt idx="2">
                  <c:v> Gesellschaft 2 </c:v>
                </c:pt>
                <c:pt idx="3">
                  <c:v> Gesellschaft 3 </c:v>
                </c:pt>
                <c:pt idx="4">
                  <c:v> etc. </c:v>
                </c:pt>
              </c:strCache>
            </c:strRef>
          </c:cat>
          <c:val>
            <c:numRef>
              <c:f>Übersicht_Daten!$R$4:$R$8</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15F3-49C5-9687-9D8D5FB3010A}"/>
            </c:ext>
          </c:extLst>
        </c:ser>
        <c:ser>
          <c:idx val="1"/>
          <c:order val="1"/>
          <c:tx>
            <c:v>Autofahrer (5 Tage / Woche)</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Übersicht_Daten!$O$4:$O$8</c:f>
              <c:strCache>
                <c:ptCount val="5"/>
                <c:pt idx="0">
                  <c:v>Gesamt</c:v>
                </c:pt>
                <c:pt idx="1">
                  <c:v> Gesellschaft 1 </c:v>
                </c:pt>
                <c:pt idx="2">
                  <c:v> Gesellschaft 2 </c:v>
                </c:pt>
                <c:pt idx="3">
                  <c:v> Gesellschaft 3 </c:v>
                </c:pt>
                <c:pt idx="4">
                  <c:v> etc. </c:v>
                </c:pt>
              </c:strCache>
            </c:strRef>
          </c:cat>
          <c:val>
            <c:numRef>
              <c:f>Übersicht_Daten!$W$4:$W$8</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1-15F3-49C5-9687-9D8D5FB3010A}"/>
            </c:ext>
          </c:extLst>
        </c:ser>
        <c:ser>
          <c:idx val="2"/>
          <c:order val="2"/>
          <c:tx>
            <c:v>"Rest"</c:v>
          </c:tx>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Übersicht_Daten!$O$4:$O$8</c:f>
              <c:strCache>
                <c:ptCount val="5"/>
                <c:pt idx="0">
                  <c:v>Gesamt</c:v>
                </c:pt>
                <c:pt idx="1">
                  <c:v> Gesellschaft 1 </c:v>
                </c:pt>
                <c:pt idx="2">
                  <c:v> Gesellschaft 2 </c:v>
                </c:pt>
                <c:pt idx="3">
                  <c:v> Gesellschaft 3 </c:v>
                </c:pt>
                <c:pt idx="4">
                  <c:v> etc. </c:v>
                </c:pt>
              </c:strCache>
            </c:strRef>
          </c:cat>
          <c:val>
            <c:numRef>
              <c:f>Übersicht_Daten!$Z$4:$Z$8</c:f>
              <c:numCache>
                <c:formatCode>0.00</c:formatCode>
                <c:ptCount val="5"/>
                <c:pt idx="0">
                  <c:v>0</c:v>
                </c:pt>
                <c:pt idx="1">
                  <c:v>0</c:v>
                </c:pt>
                <c:pt idx="2">
                  <c:v>0</c:v>
                </c:pt>
                <c:pt idx="3">
                  <c:v>0</c:v>
                </c:pt>
              </c:numCache>
            </c:numRef>
          </c:val>
          <c:extLst>
            <c:ext xmlns:c16="http://schemas.microsoft.com/office/drawing/2014/chart" uri="{C3380CC4-5D6E-409C-BE32-E72D297353CC}">
              <c16:uniqueId val="{00000002-15F3-49C5-9687-9D8D5FB3010A}"/>
            </c:ext>
          </c:extLst>
        </c:ser>
        <c:dLbls>
          <c:showLegendKey val="0"/>
          <c:showVal val="0"/>
          <c:showCatName val="0"/>
          <c:showSerName val="0"/>
          <c:showPercent val="0"/>
          <c:showBubbleSize val="0"/>
        </c:dLbls>
        <c:gapWidth val="55"/>
        <c:overlap val="100"/>
        <c:axId val="534703936"/>
        <c:axId val="1"/>
      </c:barChart>
      <c:catAx>
        <c:axId val="53470393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der Mitarbeitenden [%]</a:t>
                </a:r>
              </a:p>
            </c:rich>
          </c:tx>
          <c:overlay val="0"/>
        </c:title>
        <c:numFmt formatCode="0" sourceLinked="0"/>
        <c:majorTickMark val="none"/>
        <c:minorTickMark val="none"/>
        <c:tickLblPos val="nextTo"/>
        <c:crossAx val="534703936"/>
        <c:crosses val="autoZero"/>
        <c:crossBetween val="between"/>
      </c:valAx>
    </c:plotArea>
    <c:legend>
      <c:legendPos val="r"/>
      <c:layout>
        <c:manualLayout>
          <c:xMode val="edge"/>
          <c:yMode val="edge"/>
          <c:x val="0.80886256446839422"/>
          <c:y val="0.4799532447267163"/>
          <c:w val="0.17724870586878957"/>
          <c:h val="0.1261793542647632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Kennen Sie die Konzernbetriebsvereinbarung "Parken"? (Gesamt)</a:t>
            </a:r>
          </a:p>
        </c:rich>
      </c:tx>
      <c:overlay val="0"/>
    </c:title>
    <c:autoTitleDeleted val="0"/>
    <c:plotArea>
      <c:layout>
        <c:manualLayout>
          <c:layoutTarget val="inner"/>
          <c:xMode val="edge"/>
          <c:yMode val="edge"/>
          <c:x val="9.299040737947846E-2"/>
          <c:y val="0.17114901719449396"/>
          <c:w val="0.81264051347701804"/>
          <c:h val="0.64434422651076428"/>
        </c:manualLayout>
      </c:layout>
      <c:barChart>
        <c:barDir val="col"/>
        <c:grouping val="stacked"/>
        <c:varyColors val="0"/>
        <c:ser>
          <c:idx val="0"/>
          <c:order val="0"/>
          <c:tx>
            <c:strRef>
              <c:f>Übersicht_Daten!$H$203</c:f>
              <c:strCache>
                <c:ptCount val="1"/>
                <c:pt idx="0">
                  <c:v>Ja</c:v>
                </c:pt>
              </c:strCache>
            </c:strRef>
          </c:tx>
          <c:invertIfNegative val="0"/>
          <c:cat>
            <c:strLit>
              <c:ptCount val="4"/>
              <c:pt idx="0">
                <c:v>Gesamt</c:v>
              </c:pt>
              <c:pt idx="1">
                <c:v> Firmenparkplatz</c:v>
              </c:pt>
              <c:pt idx="2">
                <c:v> Zugewiesener Stellplatz</c:v>
              </c:pt>
              <c:pt idx="3">
                <c:v> Öffentliche Parkflächen</c:v>
              </c:pt>
            </c:strLit>
          </c:cat>
          <c:val>
            <c:numRef>
              <c:f>(Übersicht_Daten!$H$204,Übersicht_Daten!$H$222,Übersicht_Daten!$H$240,Übersicht_Daten!$H$258)</c:f>
              <c:numCache>
                <c:formatCode>0.00</c:formatCode>
                <c:ptCount val="4"/>
                <c:pt idx="0">
                  <c:v>48.25</c:v>
                </c:pt>
                <c:pt idx="1">
                  <c:v>48.25</c:v>
                </c:pt>
                <c:pt idx="2">
                  <c:v>48.25</c:v>
                </c:pt>
                <c:pt idx="3">
                  <c:v>48.25</c:v>
                </c:pt>
              </c:numCache>
            </c:numRef>
          </c:val>
          <c:extLst>
            <c:ext xmlns:c16="http://schemas.microsoft.com/office/drawing/2014/chart" uri="{C3380CC4-5D6E-409C-BE32-E72D297353CC}">
              <c16:uniqueId val="{00000000-4BBA-40A8-B0C8-90B7379DB67B}"/>
            </c:ext>
          </c:extLst>
        </c:ser>
        <c:ser>
          <c:idx val="1"/>
          <c:order val="1"/>
          <c:tx>
            <c:strRef>
              <c:f>Übersicht_Daten!$I$203</c:f>
              <c:strCache>
                <c:ptCount val="1"/>
                <c:pt idx="0">
                  <c:v>Nein</c:v>
                </c:pt>
              </c:strCache>
            </c:strRef>
          </c:tx>
          <c:invertIfNegative val="0"/>
          <c:cat>
            <c:strLit>
              <c:ptCount val="4"/>
              <c:pt idx="0">
                <c:v>Gesamt</c:v>
              </c:pt>
              <c:pt idx="1">
                <c:v> Firmenparkplatz</c:v>
              </c:pt>
              <c:pt idx="2">
                <c:v> Zugewiesener Stellplatz</c:v>
              </c:pt>
              <c:pt idx="3">
                <c:v> Öffentliche Parkflächen</c:v>
              </c:pt>
            </c:strLit>
          </c:cat>
          <c:val>
            <c:numRef>
              <c:f>(Übersicht_Daten!$I$204,Übersicht_Daten!$I$222,Übersicht_Daten!$I$240,Übersicht_Daten!$I$258)</c:f>
              <c:numCache>
                <c:formatCode>0.00</c:formatCode>
                <c:ptCount val="4"/>
                <c:pt idx="0">
                  <c:v>43.75</c:v>
                </c:pt>
                <c:pt idx="1">
                  <c:v>43.75</c:v>
                </c:pt>
                <c:pt idx="2">
                  <c:v>43.75</c:v>
                </c:pt>
                <c:pt idx="3">
                  <c:v>43.75</c:v>
                </c:pt>
              </c:numCache>
            </c:numRef>
          </c:val>
          <c:extLst>
            <c:ext xmlns:c16="http://schemas.microsoft.com/office/drawing/2014/chart" uri="{C3380CC4-5D6E-409C-BE32-E72D297353CC}">
              <c16:uniqueId val="{00000001-4BBA-40A8-B0C8-90B7379DB67B}"/>
            </c:ext>
          </c:extLst>
        </c:ser>
        <c:ser>
          <c:idx val="2"/>
          <c:order val="2"/>
          <c:tx>
            <c:strRef>
              <c:f>Übersicht_Daten!$J$203</c:f>
              <c:strCache>
                <c:ptCount val="1"/>
                <c:pt idx="0">
                  <c:v>k.A.</c:v>
                </c:pt>
              </c:strCache>
            </c:strRef>
          </c:tx>
          <c:invertIfNegative val="0"/>
          <c:cat>
            <c:strLit>
              <c:ptCount val="4"/>
              <c:pt idx="0">
                <c:v>Gesamt</c:v>
              </c:pt>
              <c:pt idx="1">
                <c:v> Firmenparkplatz</c:v>
              </c:pt>
              <c:pt idx="2">
                <c:v> Zugewiesener Stellplatz</c:v>
              </c:pt>
              <c:pt idx="3">
                <c:v> Öffentliche Parkflächen</c:v>
              </c:pt>
            </c:strLit>
          </c:cat>
          <c:val>
            <c:numRef>
              <c:f>(Übersicht_Daten!$J$204,Übersicht_Daten!$J$222,Übersicht_Daten!$J$240,Übersicht_Daten!$J$258)</c:f>
              <c:numCache>
                <c:formatCode>0.00</c:formatCode>
                <c:ptCount val="4"/>
                <c:pt idx="0">
                  <c:v>8</c:v>
                </c:pt>
                <c:pt idx="1">
                  <c:v>8</c:v>
                </c:pt>
                <c:pt idx="2">
                  <c:v>8</c:v>
                </c:pt>
                <c:pt idx="3">
                  <c:v>8</c:v>
                </c:pt>
              </c:numCache>
            </c:numRef>
          </c:val>
          <c:extLst>
            <c:ext xmlns:c16="http://schemas.microsoft.com/office/drawing/2014/chart" uri="{C3380CC4-5D6E-409C-BE32-E72D297353CC}">
              <c16:uniqueId val="{00000002-4BBA-40A8-B0C8-90B7379DB67B}"/>
            </c:ext>
          </c:extLst>
        </c:ser>
        <c:dLbls>
          <c:showLegendKey val="0"/>
          <c:showVal val="0"/>
          <c:showCatName val="0"/>
          <c:showSerName val="0"/>
          <c:showPercent val="0"/>
          <c:showBubbleSize val="0"/>
        </c:dLbls>
        <c:gapWidth val="55"/>
        <c:overlap val="100"/>
        <c:axId val="534893576"/>
        <c:axId val="1"/>
      </c:barChart>
      <c:catAx>
        <c:axId val="534893576"/>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34893576"/>
        <c:crosses val="autoZero"/>
        <c:crossBetween val="between"/>
      </c:valAx>
    </c:plotArea>
    <c:legend>
      <c:legendPos val="r"/>
      <c:layout>
        <c:manualLayout>
          <c:xMode val="edge"/>
          <c:yMode val="edge"/>
          <c:x val="0.92614601018675724"/>
          <c:y val="0.5190746053994435"/>
          <c:w val="5.9422750424448216E-2"/>
          <c:h val="0.14577685768435814"/>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Wären Sie bereit</a:t>
            </a:r>
            <a:r>
              <a:rPr lang="de-DE" sz="1600" baseline="0"/>
              <a:t> häufiger mit dem Fahrrad zur Arbeit zu fahren, wenn die Fahrradständer näher an Ihrem Arbeitsplatz ständen?</a:t>
            </a:r>
            <a:endParaRPr lang="de-DE" sz="1600"/>
          </a:p>
        </c:rich>
      </c:tx>
      <c:overlay val="0"/>
    </c:title>
    <c:autoTitleDeleted val="0"/>
    <c:plotArea>
      <c:layout>
        <c:manualLayout>
          <c:layoutTarget val="inner"/>
          <c:xMode val="edge"/>
          <c:yMode val="edge"/>
          <c:x val="7.8541559280259271E-2"/>
          <c:y val="0.1483885620392259"/>
          <c:w val="0.84175242767340308"/>
          <c:h val="0.68049174999150974"/>
        </c:manualLayout>
      </c:layout>
      <c:barChart>
        <c:barDir val="col"/>
        <c:grouping val="stacked"/>
        <c:varyColors val="0"/>
        <c:ser>
          <c:idx val="0"/>
          <c:order val="0"/>
          <c:tx>
            <c:strRef>
              <c:f>Übersicht_Daten!$I$82</c:f>
              <c:strCache>
                <c:ptCount val="1"/>
                <c:pt idx="0">
                  <c:v>Ja</c:v>
                </c:pt>
              </c:strCache>
            </c:strRef>
          </c:tx>
          <c:invertIfNegative val="0"/>
          <c:cat>
            <c:strRef>
              <c:f>Übersicht_Daten!$H$83:$H$87</c:f>
              <c:strCache>
                <c:ptCount val="5"/>
                <c:pt idx="0">
                  <c:v>Gesamt</c:v>
                </c:pt>
                <c:pt idx="1">
                  <c:v> Werk 1 </c:v>
                </c:pt>
                <c:pt idx="2">
                  <c:v> Werk 2 </c:v>
                </c:pt>
                <c:pt idx="3">
                  <c:v> Werk 3 </c:v>
                </c:pt>
                <c:pt idx="4">
                  <c:v> etc. </c:v>
                </c:pt>
              </c:strCache>
            </c:strRef>
          </c:cat>
          <c:val>
            <c:numRef>
              <c:f>Übersicht_Daten!$I$83:$I$87</c:f>
              <c:numCache>
                <c:formatCode>0.00</c:formatCode>
                <c:ptCount val="5"/>
                <c:pt idx="0" formatCode="General">
                  <c:v>15</c:v>
                </c:pt>
                <c:pt idx="1">
                  <c:v>3.5087719298245612</c:v>
                </c:pt>
                <c:pt idx="2">
                  <c:v>27.27272727272727</c:v>
                </c:pt>
                <c:pt idx="3">
                  <c:v>14.440433212996389</c:v>
                </c:pt>
              </c:numCache>
            </c:numRef>
          </c:val>
          <c:extLst>
            <c:ext xmlns:c16="http://schemas.microsoft.com/office/drawing/2014/chart" uri="{C3380CC4-5D6E-409C-BE32-E72D297353CC}">
              <c16:uniqueId val="{00000000-9271-462F-9380-4F3F6CF17F8A}"/>
            </c:ext>
          </c:extLst>
        </c:ser>
        <c:ser>
          <c:idx val="1"/>
          <c:order val="1"/>
          <c:tx>
            <c:strRef>
              <c:f>Übersicht_Daten!$J$82</c:f>
              <c:strCache>
                <c:ptCount val="1"/>
                <c:pt idx="0">
                  <c:v>Nein</c:v>
                </c:pt>
              </c:strCache>
            </c:strRef>
          </c:tx>
          <c:invertIfNegative val="0"/>
          <c:cat>
            <c:strRef>
              <c:f>Übersicht_Daten!$H$83:$H$87</c:f>
              <c:strCache>
                <c:ptCount val="5"/>
                <c:pt idx="0">
                  <c:v>Gesamt</c:v>
                </c:pt>
                <c:pt idx="1">
                  <c:v> Werk 1 </c:v>
                </c:pt>
                <c:pt idx="2">
                  <c:v> Werk 2 </c:v>
                </c:pt>
                <c:pt idx="3">
                  <c:v> Werk 3 </c:v>
                </c:pt>
                <c:pt idx="4">
                  <c:v> etc. </c:v>
                </c:pt>
              </c:strCache>
            </c:strRef>
          </c:cat>
          <c:val>
            <c:numRef>
              <c:f>Übersicht_Daten!$J$83:$J$87</c:f>
              <c:numCache>
                <c:formatCode>0.00</c:formatCode>
                <c:ptCount val="5"/>
                <c:pt idx="0" formatCode="General">
                  <c:v>70.75</c:v>
                </c:pt>
                <c:pt idx="1">
                  <c:v>77.192982456140342</c:v>
                </c:pt>
                <c:pt idx="2">
                  <c:v>68.181818181818173</c:v>
                </c:pt>
                <c:pt idx="3">
                  <c:v>70.036101083032491</c:v>
                </c:pt>
              </c:numCache>
            </c:numRef>
          </c:val>
          <c:extLst>
            <c:ext xmlns:c16="http://schemas.microsoft.com/office/drawing/2014/chart" uri="{C3380CC4-5D6E-409C-BE32-E72D297353CC}">
              <c16:uniqueId val="{00000001-9271-462F-9380-4F3F6CF17F8A}"/>
            </c:ext>
          </c:extLst>
        </c:ser>
        <c:ser>
          <c:idx val="2"/>
          <c:order val="2"/>
          <c:tx>
            <c:strRef>
              <c:f>Übersicht_Daten!$K$82</c:f>
              <c:strCache>
                <c:ptCount val="1"/>
                <c:pt idx="0">
                  <c:v>k.A.</c:v>
                </c:pt>
              </c:strCache>
            </c:strRef>
          </c:tx>
          <c:invertIfNegative val="0"/>
          <c:cat>
            <c:strRef>
              <c:f>Übersicht_Daten!$H$83:$H$87</c:f>
              <c:strCache>
                <c:ptCount val="5"/>
                <c:pt idx="0">
                  <c:v>Gesamt</c:v>
                </c:pt>
                <c:pt idx="1">
                  <c:v> Werk 1 </c:v>
                </c:pt>
                <c:pt idx="2">
                  <c:v> Werk 2 </c:v>
                </c:pt>
                <c:pt idx="3">
                  <c:v> Werk 3 </c:v>
                </c:pt>
                <c:pt idx="4">
                  <c:v> etc. </c:v>
                </c:pt>
              </c:strCache>
            </c:strRef>
          </c:cat>
          <c:val>
            <c:numRef>
              <c:f>Übersicht_Daten!$K$83:$K$87</c:f>
              <c:numCache>
                <c:formatCode>0.00</c:formatCode>
                <c:ptCount val="5"/>
                <c:pt idx="0" formatCode="General">
                  <c:v>14.249999999999998</c:v>
                </c:pt>
                <c:pt idx="1">
                  <c:v>19.298245614035086</c:v>
                </c:pt>
                <c:pt idx="2">
                  <c:v>4.5454545454545459</c:v>
                </c:pt>
                <c:pt idx="3">
                  <c:v>15.523465703971121</c:v>
                </c:pt>
              </c:numCache>
            </c:numRef>
          </c:val>
          <c:extLst>
            <c:ext xmlns:c16="http://schemas.microsoft.com/office/drawing/2014/chart" uri="{C3380CC4-5D6E-409C-BE32-E72D297353CC}">
              <c16:uniqueId val="{00000002-9271-462F-9380-4F3F6CF17F8A}"/>
            </c:ext>
          </c:extLst>
        </c:ser>
        <c:dLbls>
          <c:showLegendKey val="0"/>
          <c:showVal val="0"/>
          <c:showCatName val="0"/>
          <c:showSerName val="0"/>
          <c:showPercent val="0"/>
          <c:showBubbleSize val="0"/>
        </c:dLbls>
        <c:gapWidth val="150"/>
        <c:overlap val="100"/>
        <c:axId val="522351312"/>
        <c:axId val="1"/>
      </c:barChart>
      <c:catAx>
        <c:axId val="52235131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a:lstStyle/>
              <a:p>
                <a:pPr>
                  <a:defRPr/>
                </a:pPr>
                <a:r>
                  <a:rPr lang="en-US"/>
                  <a:t>Anteil der Mitarbeitenden [%]</a:t>
                </a:r>
              </a:p>
            </c:rich>
          </c:tx>
          <c:overlay val="0"/>
        </c:title>
        <c:numFmt formatCode="0" sourceLinked="0"/>
        <c:majorTickMark val="out"/>
        <c:minorTickMark val="none"/>
        <c:tickLblPos val="nextTo"/>
        <c:crossAx val="522351312"/>
        <c:crosses val="autoZero"/>
        <c:crossBetween val="between"/>
      </c:valAx>
    </c:plotArea>
    <c:legend>
      <c:legendPos val="r"/>
      <c:layout>
        <c:manualLayout>
          <c:xMode val="edge"/>
          <c:yMode val="edge"/>
          <c:x val="0.93835141870229521"/>
          <c:y val="0.50753846677612113"/>
          <c:w val="5.0179220251459634E-2"/>
          <c:h val="0.13442231669565585"/>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de-DE" sz="1600"/>
              <a:t>Wären Sie bereit</a:t>
            </a:r>
            <a:r>
              <a:rPr lang="de-DE" sz="1600" baseline="0"/>
              <a:t> häufiger mit dem Fahrrad zur Arbeit zu fahren, wenn die Fahrradständer näher an Ihrem Arbeitsplatz ständen (Strecke ≤ 15 km)?</a:t>
            </a:r>
            <a:endParaRPr lang="de-DE" sz="1600"/>
          </a:p>
        </c:rich>
      </c:tx>
      <c:overlay val="0"/>
    </c:title>
    <c:autoTitleDeleted val="0"/>
    <c:plotArea>
      <c:layout>
        <c:manualLayout>
          <c:layoutTarget val="inner"/>
          <c:xMode val="edge"/>
          <c:yMode val="edge"/>
          <c:x val="7.8541559280259271E-2"/>
          <c:y val="0.1483885620392259"/>
          <c:w val="0.84175242767340308"/>
          <c:h val="0.68545562360260515"/>
        </c:manualLayout>
      </c:layout>
      <c:barChart>
        <c:barDir val="col"/>
        <c:grouping val="stacked"/>
        <c:varyColors val="0"/>
        <c:ser>
          <c:idx val="0"/>
          <c:order val="0"/>
          <c:tx>
            <c:strRef>
              <c:f>Übersicht_Daten!$I$99</c:f>
              <c:strCache>
                <c:ptCount val="1"/>
                <c:pt idx="0">
                  <c:v>Ja</c:v>
                </c:pt>
              </c:strCache>
            </c:strRef>
          </c:tx>
          <c:invertIfNegative val="0"/>
          <c:cat>
            <c:strRef>
              <c:f>Übersicht_Daten!$H$100:$H$104</c:f>
              <c:strCache>
                <c:ptCount val="5"/>
                <c:pt idx="0">
                  <c:v>Gesamt</c:v>
                </c:pt>
                <c:pt idx="1">
                  <c:v> Werk 1 </c:v>
                </c:pt>
                <c:pt idx="2">
                  <c:v> Werk 2 </c:v>
                </c:pt>
                <c:pt idx="3">
                  <c:v> Werk 3 </c:v>
                </c:pt>
                <c:pt idx="4">
                  <c:v> etc. </c:v>
                </c:pt>
              </c:strCache>
            </c:strRef>
          </c:cat>
          <c:val>
            <c:numRef>
              <c:f>Übersicht_Daten!$I$100:$I$104</c:f>
              <c:numCache>
                <c:formatCode>0.00</c:formatCode>
                <c:ptCount val="5"/>
                <c:pt idx="0" formatCode="General">
                  <c:v>22.950819672131146</c:v>
                </c:pt>
                <c:pt idx="1">
                  <c:v>5.1282051282051277</c:v>
                </c:pt>
                <c:pt idx="2">
                  <c:v>36.170212765957451</c:v>
                </c:pt>
                <c:pt idx="3">
                  <c:v>23.417721518987342</c:v>
                </c:pt>
              </c:numCache>
            </c:numRef>
          </c:val>
          <c:extLst>
            <c:ext xmlns:c16="http://schemas.microsoft.com/office/drawing/2014/chart" uri="{C3380CC4-5D6E-409C-BE32-E72D297353CC}">
              <c16:uniqueId val="{00000000-71D8-4084-8B92-242D1EEC11A6}"/>
            </c:ext>
          </c:extLst>
        </c:ser>
        <c:ser>
          <c:idx val="1"/>
          <c:order val="1"/>
          <c:tx>
            <c:strRef>
              <c:f>Übersicht_Daten!$J$99</c:f>
              <c:strCache>
                <c:ptCount val="1"/>
                <c:pt idx="0">
                  <c:v>Nein</c:v>
                </c:pt>
              </c:strCache>
            </c:strRef>
          </c:tx>
          <c:invertIfNegative val="0"/>
          <c:cat>
            <c:strRef>
              <c:f>Übersicht_Daten!$H$100:$H$104</c:f>
              <c:strCache>
                <c:ptCount val="5"/>
                <c:pt idx="0">
                  <c:v>Gesamt</c:v>
                </c:pt>
                <c:pt idx="1">
                  <c:v> Werk 1 </c:v>
                </c:pt>
                <c:pt idx="2">
                  <c:v> Werk 2 </c:v>
                </c:pt>
                <c:pt idx="3">
                  <c:v> Werk 3 </c:v>
                </c:pt>
                <c:pt idx="4">
                  <c:v> etc. </c:v>
                </c:pt>
              </c:strCache>
            </c:strRef>
          </c:cat>
          <c:val>
            <c:numRef>
              <c:f>Übersicht_Daten!$J$100:$J$104</c:f>
              <c:numCache>
                <c:formatCode>0.00</c:formatCode>
                <c:ptCount val="5"/>
                <c:pt idx="0" formatCode="General">
                  <c:v>62.295081967213115</c:v>
                </c:pt>
                <c:pt idx="1">
                  <c:v>76.923076923076934</c:v>
                </c:pt>
                <c:pt idx="2">
                  <c:v>61.702127659574465</c:v>
                </c:pt>
                <c:pt idx="3">
                  <c:v>58.860759493670891</c:v>
                </c:pt>
              </c:numCache>
            </c:numRef>
          </c:val>
          <c:extLst>
            <c:ext xmlns:c16="http://schemas.microsoft.com/office/drawing/2014/chart" uri="{C3380CC4-5D6E-409C-BE32-E72D297353CC}">
              <c16:uniqueId val="{00000001-71D8-4084-8B92-242D1EEC11A6}"/>
            </c:ext>
          </c:extLst>
        </c:ser>
        <c:ser>
          <c:idx val="2"/>
          <c:order val="2"/>
          <c:tx>
            <c:strRef>
              <c:f>Übersicht_Daten!$K$99</c:f>
              <c:strCache>
                <c:ptCount val="1"/>
                <c:pt idx="0">
                  <c:v>k.A.</c:v>
                </c:pt>
              </c:strCache>
            </c:strRef>
          </c:tx>
          <c:invertIfNegative val="0"/>
          <c:cat>
            <c:strRef>
              <c:f>Übersicht_Daten!$H$100:$H$104</c:f>
              <c:strCache>
                <c:ptCount val="5"/>
                <c:pt idx="0">
                  <c:v>Gesamt</c:v>
                </c:pt>
                <c:pt idx="1">
                  <c:v> Werk 1 </c:v>
                </c:pt>
                <c:pt idx="2">
                  <c:v> Werk 2 </c:v>
                </c:pt>
                <c:pt idx="3">
                  <c:v> Werk 3 </c:v>
                </c:pt>
                <c:pt idx="4">
                  <c:v> etc. </c:v>
                </c:pt>
              </c:strCache>
            </c:strRef>
          </c:cat>
          <c:val>
            <c:numRef>
              <c:f>Übersicht_Daten!$K$100:$K$104</c:f>
              <c:numCache>
                <c:formatCode>0.00</c:formatCode>
                <c:ptCount val="5"/>
                <c:pt idx="0" formatCode="General">
                  <c:v>14.754098360655737</c:v>
                </c:pt>
                <c:pt idx="1">
                  <c:v>17.948717948717949</c:v>
                </c:pt>
                <c:pt idx="2">
                  <c:v>2.1276595744680851</c:v>
                </c:pt>
                <c:pt idx="3">
                  <c:v>17.721518987341771</c:v>
                </c:pt>
              </c:numCache>
            </c:numRef>
          </c:val>
          <c:extLst>
            <c:ext xmlns:c16="http://schemas.microsoft.com/office/drawing/2014/chart" uri="{C3380CC4-5D6E-409C-BE32-E72D297353CC}">
              <c16:uniqueId val="{00000002-71D8-4084-8B92-242D1EEC11A6}"/>
            </c:ext>
          </c:extLst>
        </c:ser>
        <c:dLbls>
          <c:showLegendKey val="0"/>
          <c:showVal val="0"/>
          <c:showCatName val="0"/>
          <c:showSerName val="0"/>
          <c:showPercent val="0"/>
          <c:showBubbleSize val="0"/>
        </c:dLbls>
        <c:gapWidth val="150"/>
        <c:overlap val="100"/>
        <c:axId val="522354920"/>
        <c:axId val="1"/>
      </c:barChart>
      <c:catAx>
        <c:axId val="522354920"/>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a:lstStyle/>
              <a:p>
                <a:pPr>
                  <a:defRPr/>
                </a:pPr>
                <a:r>
                  <a:rPr lang="en-US"/>
                  <a:t>Anteil der Mitarbeitenden [%]</a:t>
                </a:r>
              </a:p>
            </c:rich>
          </c:tx>
          <c:overlay val="0"/>
        </c:title>
        <c:numFmt formatCode="0" sourceLinked="0"/>
        <c:majorTickMark val="out"/>
        <c:minorTickMark val="none"/>
        <c:tickLblPos val="nextTo"/>
        <c:crossAx val="522354920"/>
        <c:crosses val="autoZero"/>
        <c:crossBetween val="between"/>
      </c:valAx>
    </c:plotArea>
    <c:legend>
      <c:legendPos val="r"/>
      <c:layout>
        <c:manualLayout>
          <c:xMode val="edge"/>
          <c:yMode val="edge"/>
          <c:x val="0.93839574369702483"/>
          <c:y val="0.50755714325686974"/>
          <c:w val="5.0143284014344841E-2"/>
          <c:h val="0.13476082959921851"/>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Wie viele Kilometer legen Sie zur Arbeit</a:t>
            </a:r>
            <a:r>
              <a:rPr lang="en-US" baseline="0"/>
              <a:t> zurück (einfache Strecke) MW und Stabw.</a:t>
            </a:r>
            <a:r>
              <a:rPr lang="en-US"/>
              <a:t> </a:t>
            </a:r>
          </a:p>
        </c:rich>
      </c:tx>
      <c:overlay val="0"/>
    </c:title>
    <c:autoTitleDeleted val="0"/>
    <c:plotArea>
      <c:layout>
        <c:manualLayout>
          <c:layoutTarget val="inner"/>
          <c:xMode val="edge"/>
          <c:yMode val="edge"/>
          <c:x val="8.5830357270914912E-2"/>
          <c:y val="0.1794188226471691"/>
          <c:w val="0.82049108615521416"/>
          <c:h val="0.61403935391033004"/>
        </c:manualLayout>
      </c:layout>
      <c:barChart>
        <c:barDir val="col"/>
        <c:grouping val="clustered"/>
        <c:varyColors val="0"/>
        <c:ser>
          <c:idx val="0"/>
          <c:order val="0"/>
          <c:tx>
            <c:strRef>
              <c:f>Übersicht_Daten!$C$117</c:f>
              <c:strCache>
                <c:ptCount val="1"/>
                <c:pt idx="0">
                  <c:v>MW</c:v>
                </c:pt>
              </c:strCache>
            </c:strRef>
          </c:tx>
          <c:invertIfNegative val="0"/>
          <c:errBars>
            <c:errBarType val="both"/>
            <c:errValType val="cust"/>
            <c:noEndCap val="0"/>
            <c:plus>
              <c:numRef>
                <c:f>Übersicht_Daten!$D$118:$D$122</c:f>
                <c:numCache>
                  <c:formatCode>General</c:formatCode>
                  <c:ptCount val="5"/>
                  <c:pt idx="0">
                    <c:v>16.45</c:v>
                  </c:pt>
                  <c:pt idx="1">
                    <c:v>55</c:v>
                  </c:pt>
                  <c:pt idx="2">
                    <c:v>66</c:v>
                  </c:pt>
                  <c:pt idx="3">
                    <c:v>268</c:v>
                  </c:pt>
                </c:numCache>
              </c:numRef>
            </c:plus>
            <c:minus>
              <c:numRef>
                <c:f>Übersicht_Daten!$D$118:$D$122</c:f>
                <c:numCache>
                  <c:formatCode>General</c:formatCode>
                  <c:ptCount val="5"/>
                  <c:pt idx="0">
                    <c:v>16.45</c:v>
                  </c:pt>
                  <c:pt idx="1">
                    <c:v>55</c:v>
                  </c:pt>
                  <c:pt idx="2">
                    <c:v>66</c:v>
                  </c:pt>
                  <c:pt idx="3">
                    <c:v>268</c:v>
                  </c:pt>
                </c:numCache>
              </c:numRef>
            </c:minus>
          </c:errBars>
          <c:cat>
            <c:strRef>
              <c:f>Übersicht_Daten!$A$118:$A$122</c:f>
              <c:strCache>
                <c:ptCount val="5"/>
                <c:pt idx="0">
                  <c:v>Gesamt</c:v>
                </c:pt>
                <c:pt idx="1">
                  <c:v> Werk 1 </c:v>
                </c:pt>
                <c:pt idx="2">
                  <c:v> Werk 2 </c:v>
                </c:pt>
                <c:pt idx="3">
                  <c:v> Werk 3 </c:v>
                </c:pt>
                <c:pt idx="4">
                  <c:v> etc. </c:v>
                </c:pt>
              </c:strCache>
            </c:strRef>
          </c:cat>
          <c:val>
            <c:numRef>
              <c:f>Übersicht_Daten!$C$118:$C$122</c:f>
              <c:numCache>
                <c:formatCode>General</c:formatCode>
                <c:ptCount val="5"/>
                <c:pt idx="0" formatCode="0.00">
                  <c:v>129.66666666666666</c:v>
                </c:pt>
                <c:pt idx="1">
                  <c:v>55</c:v>
                </c:pt>
                <c:pt idx="2">
                  <c:v>66</c:v>
                </c:pt>
                <c:pt idx="3">
                  <c:v>268</c:v>
                </c:pt>
              </c:numCache>
            </c:numRef>
          </c:val>
          <c:extLst>
            <c:ext xmlns:c16="http://schemas.microsoft.com/office/drawing/2014/chart" uri="{C3380CC4-5D6E-409C-BE32-E72D297353CC}">
              <c16:uniqueId val="{00000000-3D0E-49BD-A346-3C9B17F26E16}"/>
            </c:ext>
          </c:extLst>
        </c:ser>
        <c:dLbls>
          <c:showLegendKey val="0"/>
          <c:showVal val="0"/>
          <c:showCatName val="0"/>
          <c:showSerName val="0"/>
          <c:showPercent val="0"/>
          <c:showBubbleSize val="0"/>
        </c:dLbls>
        <c:gapWidth val="150"/>
        <c:axId val="522364104"/>
        <c:axId val="1"/>
      </c:barChart>
      <c:catAx>
        <c:axId val="522364104"/>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in val="0"/>
        </c:scaling>
        <c:delete val="0"/>
        <c:axPos val="l"/>
        <c:majorGridlines/>
        <c:title>
          <c:tx>
            <c:rich>
              <a:bodyPr/>
              <a:lstStyle/>
              <a:p>
                <a:pPr>
                  <a:defRPr/>
                </a:pPr>
                <a:r>
                  <a:rPr lang="en-US"/>
                  <a:t>Strecke [km]</a:t>
                </a:r>
              </a:p>
            </c:rich>
          </c:tx>
          <c:overlay val="0"/>
        </c:title>
        <c:numFmt formatCode="0.00" sourceLinked="1"/>
        <c:majorTickMark val="out"/>
        <c:minorTickMark val="none"/>
        <c:tickLblPos val="nextTo"/>
        <c:crossAx val="522364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Wo parken Sie regelmäßig?</a:t>
            </a:r>
            <a:r>
              <a:rPr lang="de-DE" baseline="0"/>
              <a:t> (Mehrfachauswahl)</a:t>
            </a:r>
            <a:endParaRPr lang="de-DE"/>
          </a:p>
        </c:rich>
      </c:tx>
      <c:overlay val="0"/>
    </c:title>
    <c:autoTitleDeleted val="0"/>
    <c:plotArea>
      <c:layout>
        <c:manualLayout>
          <c:layoutTarget val="inner"/>
          <c:xMode val="edge"/>
          <c:yMode val="edge"/>
          <c:x val="8.5784048887540446E-2"/>
          <c:y val="0.1050625487702284"/>
          <c:w val="0.71602106437321911"/>
          <c:h val="0.7499895308050899"/>
        </c:manualLayout>
      </c:layout>
      <c:barChart>
        <c:barDir val="col"/>
        <c:grouping val="stacked"/>
        <c:varyColors val="0"/>
        <c:ser>
          <c:idx val="0"/>
          <c:order val="0"/>
          <c:tx>
            <c:strRef>
              <c:f>Übersicht_Daten!$C$193</c:f>
              <c:strCache>
                <c:ptCount val="1"/>
                <c:pt idx="0">
                  <c:v>Firmenparkplatz</c:v>
                </c:pt>
              </c:strCache>
            </c:strRef>
          </c:tx>
          <c:invertIfNegative val="0"/>
          <c:cat>
            <c:strRef>
              <c:f>Übersicht_Daten!$A$194:$A$198</c:f>
              <c:strCache>
                <c:ptCount val="5"/>
                <c:pt idx="0">
                  <c:v>Gesamt</c:v>
                </c:pt>
                <c:pt idx="1">
                  <c:v> Werk 1 </c:v>
                </c:pt>
                <c:pt idx="2">
                  <c:v> Werk 2 </c:v>
                </c:pt>
                <c:pt idx="3">
                  <c:v> Werk 3 </c:v>
                </c:pt>
                <c:pt idx="4">
                  <c:v> etc. </c:v>
                </c:pt>
              </c:strCache>
            </c:strRef>
          </c:cat>
          <c:val>
            <c:numRef>
              <c:f>Übersicht_Daten!$C$194:$C$198</c:f>
              <c:numCache>
                <c:formatCode>General</c:formatCode>
                <c:ptCount val="5"/>
                <c:pt idx="0">
                  <c:v>0</c:v>
                </c:pt>
              </c:numCache>
            </c:numRef>
          </c:val>
          <c:extLst>
            <c:ext xmlns:c16="http://schemas.microsoft.com/office/drawing/2014/chart" uri="{C3380CC4-5D6E-409C-BE32-E72D297353CC}">
              <c16:uniqueId val="{00000000-F0C1-4F60-812A-C0ABBCA7E655}"/>
            </c:ext>
          </c:extLst>
        </c:ser>
        <c:ser>
          <c:idx val="1"/>
          <c:order val="1"/>
          <c:tx>
            <c:strRef>
              <c:f>Übersicht_Daten!$D$193</c:f>
              <c:strCache>
                <c:ptCount val="1"/>
                <c:pt idx="0">
                  <c:v>Zugewiesener Stellplatz</c:v>
                </c:pt>
              </c:strCache>
            </c:strRef>
          </c:tx>
          <c:invertIfNegative val="0"/>
          <c:cat>
            <c:strRef>
              <c:f>Übersicht_Daten!$A$194:$A$198</c:f>
              <c:strCache>
                <c:ptCount val="5"/>
                <c:pt idx="0">
                  <c:v>Gesamt</c:v>
                </c:pt>
                <c:pt idx="1">
                  <c:v> Werk 1 </c:v>
                </c:pt>
                <c:pt idx="2">
                  <c:v> Werk 2 </c:v>
                </c:pt>
                <c:pt idx="3">
                  <c:v> Werk 3 </c:v>
                </c:pt>
                <c:pt idx="4">
                  <c:v> etc. </c:v>
                </c:pt>
              </c:strCache>
            </c:strRef>
          </c:cat>
          <c:val>
            <c:numRef>
              <c:f>Übersicht_Daten!$D$194:$D$198</c:f>
              <c:numCache>
                <c:formatCode>0.00</c:formatCode>
                <c:ptCount val="5"/>
                <c:pt idx="0">
                  <c:v>0</c:v>
                </c:pt>
              </c:numCache>
            </c:numRef>
          </c:val>
          <c:extLst>
            <c:ext xmlns:c16="http://schemas.microsoft.com/office/drawing/2014/chart" uri="{C3380CC4-5D6E-409C-BE32-E72D297353CC}">
              <c16:uniqueId val="{00000001-F0C1-4F60-812A-C0ABBCA7E655}"/>
            </c:ext>
          </c:extLst>
        </c:ser>
        <c:ser>
          <c:idx val="2"/>
          <c:order val="2"/>
          <c:tx>
            <c:strRef>
              <c:f>Übersicht_Daten!$E$193</c:f>
              <c:strCache>
                <c:ptCount val="1"/>
                <c:pt idx="0">
                  <c:v>Öffentliche Parkflächen</c:v>
                </c:pt>
              </c:strCache>
            </c:strRef>
          </c:tx>
          <c:invertIfNegative val="0"/>
          <c:cat>
            <c:strRef>
              <c:f>Übersicht_Daten!$A$194:$A$198</c:f>
              <c:strCache>
                <c:ptCount val="5"/>
                <c:pt idx="0">
                  <c:v>Gesamt</c:v>
                </c:pt>
                <c:pt idx="1">
                  <c:v> Werk 1 </c:v>
                </c:pt>
                <c:pt idx="2">
                  <c:v> Werk 2 </c:v>
                </c:pt>
                <c:pt idx="3">
                  <c:v> Werk 3 </c:v>
                </c:pt>
                <c:pt idx="4">
                  <c:v> etc. </c:v>
                </c:pt>
              </c:strCache>
            </c:strRef>
          </c:cat>
          <c:val>
            <c:numRef>
              <c:f>Übersicht_Daten!$E$194:$E$198</c:f>
              <c:numCache>
                <c:formatCode>0.00</c:formatCode>
                <c:ptCount val="5"/>
                <c:pt idx="0">
                  <c:v>0</c:v>
                </c:pt>
              </c:numCache>
            </c:numRef>
          </c:val>
          <c:extLst>
            <c:ext xmlns:c16="http://schemas.microsoft.com/office/drawing/2014/chart" uri="{C3380CC4-5D6E-409C-BE32-E72D297353CC}">
              <c16:uniqueId val="{00000002-F0C1-4F60-812A-C0ABBCA7E655}"/>
            </c:ext>
          </c:extLst>
        </c:ser>
        <c:ser>
          <c:idx val="3"/>
          <c:order val="3"/>
          <c:tx>
            <c:strRef>
              <c:f>Übersicht_Daten!$F$193</c:f>
              <c:strCache>
                <c:ptCount val="1"/>
                <c:pt idx="0">
                  <c:v>k.A.</c:v>
                </c:pt>
              </c:strCache>
            </c:strRef>
          </c:tx>
          <c:invertIfNegative val="0"/>
          <c:cat>
            <c:strRef>
              <c:f>Übersicht_Daten!$A$194:$A$198</c:f>
              <c:strCache>
                <c:ptCount val="5"/>
                <c:pt idx="0">
                  <c:v>Gesamt</c:v>
                </c:pt>
                <c:pt idx="1">
                  <c:v> Werk 1 </c:v>
                </c:pt>
                <c:pt idx="2">
                  <c:v> Werk 2 </c:v>
                </c:pt>
                <c:pt idx="3">
                  <c:v> Werk 3 </c:v>
                </c:pt>
                <c:pt idx="4">
                  <c:v> etc. </c:v>
                </c:pt>
              </c:strCache>
            </c:strRef>
          </c:cat>
          <c:val>
            <c:numRef>
              <c:f>Übersicht_Daten!$F$194:$F$198</c:f>
              <c:numCache>
                <c:formatCode>General</c:formatCode>
                <c:ptCount val="5"/>
                <c:pt idx="0" formatCode="0.00">
                  <c:v>0</c:v>
                </c:pt>
              </c:numCache>
            </c:numRef>
          </c:val>
          <c:extLst>
            <c:ext xmlns:c16="http://schemas.microsoft.com/office/drawing/2014/chart" uri="{C3380CC4-5D6E-409C-BE32-E72D297353CC}">
              <c16:uniqueId val="{00000003-F0C1-4F60-812A-C0ABBCA7E655}"/>
            </c:ext>
          </c:extLst>
        </c:ser>
        <c:dLbls>
          <c:showLegendKey val="0"/>
          <c:showVal val="0"/>
          <c:showCatName val="0"/>
          <c:showSerName val="0"/>
          <c:showPercent val="0"/>
          <c:showBubbleSize val="0"/>
        </c:dLbls>
        <c:gapWidth val="55"/>
        <c:overlap val="100"/>
        <c:axId val="522369352"/>
        <c:axId val="1"/>
      </c:barChart>
      <c:catAx>
        <c:axId val="52236935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5400000" vert="horz"/>
              <a:lstStyle/>
              <a:p>
                <a:pPr>
                  <a:defRPr/>
                </a:pPr>
                <a:r>
                  <a:rPr lang="en-US"/>
                  <a:t>Anzahl Mitarbeitende</a:t>
                </a:r>
              </a:p>
            </c:rich>
          </c:tx>
          <c:overlay val="0"/>
        </c:title>
        <c:numFmt formatCode="General" sourceLinked="1"/>
        <c:majorTickMark val="none"/>
        <c:minorTickMark val="none"/>
        <c:tickLblPos val="nextTo"/>
        <c:crossAx val="522369352"/>
        <c:crosses val="autoZero"/>
        <c:crossBetween val="between"/>
      </c:valAx>
    </c:plotArea>
    <c:legend>
      <c:legendPos val="r"/>
      <c:layout>
        <c:manualLayout>
          <c:xMode val="edge"/>
          <c:yMode val="edge"/>
          <c:x val="0.8245375252673709"/>
          <c:y val="0.45605138091975478"/>
          <c:w val="0.16119851272528185"/>
          <c:h val="0.1821657750601255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Kennen Sie die Konzernbetriebsvereinbarung</a:t>
            </a:r>
            <a:r>
              <a:rPr lang="de-DE" baseline="0"/>
              <a:t> "Parken"?</a:t>
            </a:r>
            <a:endParaRPr lang="de-DE"/>
          </a:p>
        </c:rich>
      </c:tx>
      <c:overlay val="0"/>
    </c:title>
    <c:autoTitleDeleted val="0"/>
    <c:plotArea>
      <c:layout>
        <c:manualLayout>
          <c:layoutTarget val="inner"/>
          <c:xMode val="edge"/>
          <c:yMode val="edge"/>
          <c:x val="7.5365871684811958E-2"/>
          <c:y val="0.10126969688355743"/>
          <c:w val="0.84815088547144601"/>
          <c:h val="0.75179491552725597"/>
        </c:manualLayout>
      </c:layout>
      <c:barChart>
        <c:barDir val="col"/>
        <c:grouping val="stacked"/>
        <c:varyColors val="0"/>
        <c:ser>
          <c:idx val="0"/>
          <c:order val="0"/>
          <c:tx>
            <c:strRef>
              <c:f>Übersicht_Daten!$H$211</c:f>
              <c:strCache>
                <c:ptCount val="1"/>
                <c:pt idx="0">
                  <c:v>Ja</c:v>
                </c:pt>
              </c:strCache>
            </c:strRef>
          </c:tx>
          <c:invertIfNegative val="0"/>
          <c:cat>
            <c:strRef>
              <c:f>Übersicht_Daten!$G$212:$G$216</c:f>
              <c:strCache>
                <c:ptCount val="5"/>
                <c:pt idx="0">
                  <c:v>Gesamt</c:v>
                </c:pt>
                <c:pt idx="1">
                  <c:v> Gesellschaft 1 </c:v>
                </c:pt>
                <c:pt idx="2">
                  <c:v> Gesellschaft 2 </c:v>
                </c:pt>
                <c:pt idx="3">
                  <c:v> Gesellschaft 3 </c:v>
                </c:pt>
                <c:pt idx="4">
                  <c:v> etc. </c:v>
                </c:pt>
              </c:strCache>
            </c:strRef>
          </c:cat>
          <c:val>
            <c:numRef>
              <c:f>Übersicht_Daten!$H$212:$H$216</c:f>
              <c:numCache>
                <c:formatCode>0.00</c:formatCode>
                <c:ptCount val="5"/>
                <c:pt idx="0">
                  <c:v>48.25</c:v>
                </c:pt>
                <c:pt idx="1">
                  <c:v>49.122807017543856</c:v>
                </c:pt>
                <c:pt idx="2">
                  <c:v>42.424242424242422</c:v>
                </c:pt>
                <c:pt idx="3">
                  <c:v>49.458483754512635</c:v>
                </c:pt>
              </c:numCache>
            </c:numRef>
          </c:val>
          <c:extLst>
            <c:ext xmlns:c16="http://schemas.microsoft.com/office/drawing/2014/chart" uri="{C3380CC4-5D6E-409C-BE32-E72D297353CC}">
              <c16:uniqueId val="{00000000-77ED-437B-9F79-B40D11BC6205}"/>
            </c:ext>
          </c:extLst>
        </c:ser>
        <c:ser>
          <c:idx val="1"/>
          <c:order val="1"/>
          <c:tx>
            <c:strRef>
              <c:f>Übersicht_Daten!$I$211</c:f>
              <c:strCache>
                <c:ptCount val="1"/>
                <c:pt idx="0">
                  <c:v>Nein</c:v>
                </c:pt>
              </c:strCache>
            </c:strRef>
          </c:tx>
          <c:invertIfNegative val="0"/>
          <c:cat>
            <c:strRef>
              <c:f>Übersicht_Daten!$G$212:$G$216</c:f>
              <c:strCache>
                <c:ptCount val="5"/>
                <c:pt idx="0">
                  <c:v>Gesamt</c:v>
                </c:pt>
                <c:pt idx="1">
                  <c:v> Gesellschaft 1 </c:v>
                </c:pt>
                <c:pt idx="2">
                  <c:v> Gesellschaft 2 </c:v>
                </c:pt>
                <c:pt idx="3">
                  <c:v> Gesellschaft 3 </c:v>
                </c:pt>
                <c:pt idx="4">
                  <c:v> etc. </c:v>
                </c:pt>
              </c:strCache>
            </c:strRef>
          </c:cat>
          <c:val>
            <c:numRef>
              <c:f>Übersicht_Daten!$I$212:$I$216</c:f>
              <c:numCache>
                <c:formatCode>0.00</c:formatCode>
                <c:ptCount val="5"/>
                <c:pt idx="0">
                  <c:v>43.75</c:v>
                </c:pt>
                <c:pt idx="1">
                  <c:v>38.596491228070171</c:v>
                </c:pt>
                <c:pt idx="2">
                  <c:v>48.484848484848484</c:v>
                </c:pt>
                <c:pt idx="3">
                  <c:v>43.682310469314075</c:v>
                </c:pt>
              </c:numCache>
            </c:numRef>
          </c:val>
          <c:extLst>
            <c:ext xmlns:c16="http://schemas.microsoft.com/office/drawing/2014/chart" uri="{C3380CC4-5D6E-409C-BE32-E72D297353CC}">
              <c16:uniqueId val="{00000001-77ED-437B-9F79-B40D11BC6205}"/>
            </c:ext>
          </c:extLst>
        </c:ser>
        <c:ser>
          <c:idx val="2"/>
          <c:order val="2"/>
          <c:tx>
            <c:strRef>
              <c:f>Übersicht_Daten!$J$211</c:f>
              <c:strCache>
                <c:ptCount val="1"/>
                <c:pt idx="0">
                  <c:v>k.A.</c:v>
                </c:pt>
              </c:strCache>
            </c:strRef>
          </c:tx>
          <c:invertIfNegative val="0"/>
          <c:cat>
            <c:strRef>
              <c:f>Übersicht_Daten!$G$212:$G$216</c:f>
              <c:strCache>
                <c:ptCount val="5"/>
                <c:pt idx="0">
                  <c:v>Gesamt</c:v>
                </c:pt>
                <c:pt idx="1">
                  <c:v> Gesellschaft 1 </c:v>
                </c:pt>
                <c:pt idx="2">
                  <c:v> Gesellschaft 2 </c:v>
                </c:pt>
                <c:pt idx="3">
                  <c:v> Gesellschaft 3 </c:v>
                </c:pt>
                <c:pt idx="4">
                  <c:v> etc. </c:v>
                </c:pt>
              </c:strCache>
            </c:strRef>
          </c:cat>
          <c:val>
            <c:numRef>
              <c:f>Übersicht_Daten!$J$212:$J$216</c:f>
              <c:numCache>
                <c:formatCode>0.00</c:formatCode>
                <c:ptCount val="5"/>
                <c:pt idx="0">
                  <c:v>8</c:v>
                </c:pt>
                <c:pt idx="1">
                  <c:v>12.280701754385964</c:v>
                </c:pt>
                <c:pt idx="2">
                  <c:v>9.0909090909090917</c:v>
                </c:pt>
                <c:pt idx="3">
                  <c:v>6.8592057761732859</c:v>
                </c:pt>
              </c:numCache>
            </c:numRef>
          </c:val>
          <c:extLst>
            <c:ext xmlns:c16="http://schemas.microsoft.com/office/drawing/2014/chart" uri="{C3380CC4-5D6E-409C-BE32-E72D297353CC}">
              <c16:uniqueId val="{00000002-77ED-437B-9F79-B40D11BC6205}"/>
            </c:ext>
          </c:extLst>
        </c:ser>
        <c:dLbls>
          <c:showLegendKey val="0"/>
          <c:showVal val="0"/>
          <c:showCatName val="0"/>
          <c:showSerName val="0"/>
          <c:showPercent val="0"/>
          <c:showBubbleSize val="0"/>
        </c:dLbls>
        <c:gapWidth val="55"/>
        <c:overlap val="100"/>
        <c:axId val="522366072"/>
        <c:axId val="1"/>
      </c:barChart>
      <c:catAx>
        <c:axId val="522366072"/>
        <c:scaling>
          <c:orientation val="minMax"/>
        </c:scaling>
        <c:delete val="0"/>
        <c:axPos val="b"/>
        <c:numFmt formatCode="General" sourceLinked="0"/>
        <c:majorTickMark val="none"/>
        <c:minorTickMark val="none"/>
        <c:tickLblPos val="nextTo"/>
        <c:crossAx val="1"/>
        <c:crosses val="autoZero"/>
        <c:auto val="1"/>
        <c:lblAlgn val="ctr"/>
        <c:lblOffset val="100"/>
        <c:noMultiLvlLbl val="0"/>
      </c:catAx>
      <c:valAx>
        <c:axId val="1"/>
        <c:scaling>
          <c:orientation val="minMax"/>
          <c:max val="100"/>
        </c:scaling>
        <c:delete val="0"/>
        <c:axPos val="l"/>
        <c:majorGridlines/>
        <c:title>
          <c:tx>
            <c:rich>
              <a:bodyPr rot="-5400000" vert="horz"/>
              <a:lstStyle/>
              <a:p>
                <a:pPr>
                  <a:defRPr/>
                </a:pPr>
                <a:r>
                  <a:rPr lang="en-US"/>
                  <a:t>Anteil [%]</a:t>
                </a:r>
              </a:p>
            </c:rich>
          </c:tx>
          <c:overlay val="0"/>
        </c:title>
        <c:numFmt formatCode="0" sourceLinked="0"/>
        <c:majorTickMark val="none"/>
        <c:minorTickMark val="none"/>
        <c:tickLblPos val="nextTo"/>
        <c:crossAx val="522366072"/>
        <c:crosses val="autoZero"/>
        <c:crossBetween val="between"/>
      </c:valAx>
    </c:plotArea>
    <c:legend>
      <c:legendPos val="r"/>
      <c:layout>
        <c:manualLayout>
          <c:xMode val="edge"/>
          <c:yMode val="edge"/>
          <c:x val="0.94085376767796514"/>
          <c:y val="0.47852846744715921"/>
          <c:w val="4.8143102147264298E-2"/>
          <c:h val="0.13128857953037446"/>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0.xml"/><Relationship Id="rId13" Type="http://schemas.openxmlformats.org/officeDocument/2006/relationships/chart" Target="../charts/chart15.xml"/><Relationship Id="rId18" Type="http://schemas.openxmlformats.org/officeDocument/2006/relationships/chart" Target="../charts/chart20.xml"/><Relationship Id="rId26" Type="http://schemas.openxmlformats.org/officeDocument/2006/relationships/chart" Target="../charts/chart28.xml"/><Relationship Id="rId39" Type="http://schemas.openxmlformats.org/officeDocument/2006/relationships/chart" Target="../charts/chart41.xml"/><Relationship Id="rId3" Type="http://schemas.openxmlformats.org/officeDocument/2006/relationships/chart" Target="../charts/chart5.xml"/><Relationship Id="rId21" Type="http://schemas.openxmlformats.org/officeDocument/2006/relationships/chart" Target="../charts/chart23.xml"/><Relationship Id="rId34" Type="http://schemas.openxmlformats.org/officeDocument/2006/relationships/chart" Target="../charts/chart36.xml"/><Relationship Id="rId42" Type="http://schemas.openxmlformats.org/officeDocument/2006/relationships/chart" Target="../charts/chart44.xml"/><Relationship Id="rId47" Type="http://schemas.openxmlformats.org/officeDocument/2006/relationships/chart" Target="../charts/chart49.xml"/><Relationship Id="rId7" Type="http://schemas.openxmlformats.org/officeDocument/2006/relationships/chart" Target="../charts/chart9.xml"/><Relationship Id="rId12" Type="http://schemas.openxmlformats.org/officeDocument/2006/relationships/chart" Target="../charts/chart14.xml"/><Relationship Id="rId17" Type="http://schemas.openxmlformats.org/officeDocument/2006/relationships/chart" Target="../charts/chart19.xml"/><Relationship Id="rId25" Type="http://schemas.openxmlformats.org/officeDocument/2006/relationships/chart" Target="../charts/chart27.xml"/><Relationship Id="rId33" Type="http://schemas.openxmlformats.org/officeDocument/2006/relationships/chart" Target="../charts/chart35.xml"/><Relationship Id="rId38" Type="http://schemas.openxmlformats.org/officeDocument/2006/relationships/chart" Target="../charts/chart40.xml"/><Relationship Id="rId46" Type="http://schemas.openxmlformats.org/officeDocument/2006/relationships/chart" Target="../charts/chart48.xml"/><Relationship Id="rId2" Type="http://schemas.openxmlformats.org/officeDocument/2006/relationships/chart" Target="../charts/chart4.xml"/><Relationship Id="rId16" Type="http://schemas.openxmlformats.org/officeDocument/2006/relationships/chart" Target="../charts/chart18.xml"/><Relationship Id="rId20" Type="http://schemas.openxmlformats.org/officeDocument/2006/relationships/chart" Target="../charts/chart22.xml"/><Relationship Id="rId29" Type="http://schemas.openxmlformats.org/officeDocument/2006/relationships/chart" Target="../charts/chart31.xml"/><Relationship Id="rId41" Type="http://schemas.openxmlformats.org/officeDocument/2006/relationships/chart" Target="../charts/chart43.xml"/><Relationship Id="rId1" Type="http://schemas.openxmlformats.org/officeDocument/2006/relationships/chart" Target="../charts/chart3.xml"/><Relationship Id="rId6" Type="http://schemas.openxmlformats.org/officeDocument/2006/relationships/chart" Target="../charts/chart8.xml"/><Relationship Id="rId11" Type="http://schemas.openxmlformats.org/officeDocument/2006/relationships/chart" Target="../charts/chart13.xml"/><Relationship Id="rId24" Type="http://schemas.openxmlformats.org/officeDocument/2006/relationships/chart" Target="../charts/chart26.xml"/><Relationship Id="rId32" Type="http://schemas.openxmlformats.org/officeDocument/2006/relationships/chart" Target="../charts/chart34.xml"/><Relationship Id="rId37" Type="http://schemas.openxmlformats.org/officeDocument/2006/relationships/chart" Target="../charts/chart39.xml"/><Relationship Id="rId40" Type="http://schemas.openxmlformats.org/officeDocument/2006/relationships/chart" Target="../charts/chart42.xml"/><Relationship Id="rId45" Type="http://schemas.openxmlformats.org/officeDocument/2006/relationships/chart" Target="../charts/chart47.xml"/><Relationship Id="rId5" Type="http://schemas.openxmlformats.org/officeDocument/2006/relationships/chart" Target="../charts/chart7.xml"/><Relationship Id="rId15" Type="http://schemas.openxmlformats.org/officeDocument/2006/relationships/chart" Target="../charts/chart17.xml"/><Relationship Id="rId23" Type="http://schemas.openxmlformats.org/officeDocument/2006/relationships/chart" Target="../charts/chart25.xml"/><Relationship Id="rId28" Type="http://schemas.openxmlformats.org/officeDocument/2006/relationships/chart" Target="../charts/chart30.xml"/><Relationship Id="rId36" Type="http://schemas.openxmlformats.org/officeDocument/2006/relationships/chart" Target="../charts/chart38.xml"/><Relationship Id="rId10" Type="http://schemas.openxmlformats.org/officeDocument/2006/relationships/chart" Target="../charts/chart12.xml"/><Relationship Id="rId19" Type="http://schemas.openxmlformats.org/officeDocument/2006/relationships/chart" Target="../charts/chart21.xml"/><Relationship Id="rId31" Type="http://schemas.openxmlformats.org/officeDocument/2006/relationships/chart" Target="../charts/chart33.xml"/><Relationship Id="rId44" Type="http://schemas.openxmlformats.org/officeDocument/2006/relationships/chart" Target="../charts/chart46.xml"/><Relationship Id="rId4" Type="http://schemas.openxmlformats.org/officeDocument/2006/relationships/chart" Target="../charts/chart6.xml"/><Relationship Id="rId9" Type="http://schemas.openxmlformats.org/officeDocument/2006/relationships/chart" Target="../charts/chart11.xml"/><Relationship Id="rId14" Type="http://schemas.openxmlformats.org/officeDocument/2006/relationships/chart" Target="../charts/chart16.xml"/><Relationship Id="rId22" Type="http://schemas.openxmlformats.org/officeDocument/2006/relationships/chart" Target="../charts/chart24.xml"/><Relationship Id="rId27" Type="http://schemas.openxmlformats.org/officeDocument/2006/relationships/chart" Target="../charts/chart29.xml"/><Relationship Id="rId30" Type="http://schemas.openxmlformats.org/officeDocument/2006/relationships/chart" Target="../charts/chart32.xml"/><Relationship Id="rId35" Type="http://schemas.openxmlformats.org/officeDocument/2006/relationships/chart" Target="../charts/chart37.xml"/><Relationship Id="rId43" Type="http://schemas.openxmlformats.org/officeDocument/2006/relationships/chart" Target="../charts/chart4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184150</xdr:rowOff>
    </xdr:from>
    <xdr:to>
      <xdr:col>7</xdr:col>
      <xdr:colOff>12700</xdr:colOff>
      <xdr:row>44</xdr:row>
      <xdr:rowOff>101600</xdr:rowOff>
    </xdr:to>
    <xdr:pic>
      <xdr:nvPicPr>
        <xdr:cNvPr id="2" name="Grafik 1">
          <a:extLst>
            <a:ext uri="{FF2B5EF4-FFF2-40B4-BE49-F238E27FC236}">
              <a16:creationId xmlns:a16="http://schemas.microsoft.com/office/drawing/2014/main" id="{8DBA4A74-3F13-415C-9CD1-1B28D6471E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137650"/>
          <a:ext cx="8851900" cy="381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4546600</xdr:colOff>
      <xdr:row>22</xdr:row>
      <xdr:rowOff>825500</xdr:rowOff>
    </xdr:from>
    <xdr:to>
      <xdr:col>4</xdr:col>
      <xdr:colOff>5607050</xdr:colOff>
      <xdr:row>25</xdr:row>
      <xdr:rowOff>88900</xdr:rowOff>
    </xdr:to>
    <xdr:pic>
      <xdr:nvPicPr>
        <xdr:cNvPr id="3" name="Grafik 3">
          <a:extLst>
            <a:ext uri="{FF2B5EF4-FFF2-40B4-BE49-F238E27FC236}">
              <a16:creationId xmlns:a16="http://schemas.microsoft.com/office/drawing/2014/main" id="{F1D716FD-0600-4315-A250-49C8F393526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86500" y="8153400"/>
          <a:ext cx="1060450" cy="88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0.03464</cdr:x>
      <cdr:y>0.89835</cdr:y>
    </cdr:from>
    <cdr:to>
      <cdr:x>0.92704</cdr:x>
      <cdr:y>0.96943</cdr:y>
    </cdr:to>
    <cdr:sp macro="" textlink="">
      <cdr:nvSpPr>
        <cdr:cNvPr id="2" name="Textfeld 13"/>
        <cdr:cNvSpPr txBox="1"/>
      </cdr:nvSpPr>
      <cdr:spPr>
        <a:xfrm xmlns:a="http://schemas.openxmlformats.org/drawingml/2006/main">
          <a:off x="269875" y="4060825"/>
          <a:ext cx="6562725" cy="333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100"/>
            <a:t>n =       </a:t>
          </a:r>
          <a:r>
            <a:rPr lang="de-DE" sz="1100" baseline="0"/>
            <a:t>          XXXX                             XXXX                              XXXX                            XXXX</a:t>
          </a:r>
          <a:endParaRPr lang="de-DE" sz="1100"/>
        </a:p>
      </cdr:txBody>
    </cdr:sp>
  </cdr:relSizeAnchor>
</c:userShapes>
</file>

<file path=xl/drawings/drawing11.xml><?xml version="1.0" encoding="utf-8"?>
<c:userShapes xmlns:c="http://schemas.openxmlformats.org/drawingml/2006/chart">
  <cdr:relSizeAnchor xmlns:cdr="http://schemas.openxmlformats.org/drawingml/2006/chartDrawing">
    <cdr:from>
      <cdr:x>0.04346</cdr:x>
      <cdr:y>0.9277</cdr:y>
    </cdr:from>
    <cdr:to>
      <cdr:x>0.81274</cdr:x>
      <cdr:y>0.98151</cdr:y>
    </cdr:to>
    <cdr:sp macro="" textlink="">
      <cdr:nvSpPr>
        <cdr:cNvPr id="2" name="Textfeld 1"/>
        <cdr:cNvSpPr txBox="1"/>
      </cdr:nvSpPr>
      <cdr:spPr>
        <a:xfrm xmlns:a="http://schemas.openxmlformats.org/drawingml/2006/main">
          <a:off x="381002" y="4714876"/>
          <a:ext cx="651510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2.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3.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    </a:t>
          </a:r>
          <a:r>
            <a:rPr lang="de-DE" sz="1100"/>
            <a:t>           </a:t>
          </a:r>
        </a:p>
      </cdr:txBody>
    </cdr:sp>
  </cdr:relSizeAnchor>
</c:userShapes>
</file>

<file path=xl/drawings/drawing14.xml><?xml version="1.0" encoding="utf-8"?>
<c:userShapes xmlns:c="http://schemas.openxmlformats.org/drawingml/2006/chart">
  <cdr:relSizeAnchor xmlns:cdr="http://schemas.openxmlformats.org/drawingml/2006/chartDrawing">
    <cdr:from>
      <cdr:x>0.04493</cdr:x>
      <cdr:y>0.91516</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5.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6.xml><?xml version="1.0" encoding="utf-8"?>
<c:userShapes xmlns:c="http://schemas.openxmlformats.org/drawingml/2006/chart">
  <cdr:relSizeAnchor xmlns:cdr="http://schemas.openxmlformats.org/drawingml/2006/chartDrawing">
    <cdr:from>
      <cdr:x>0.03583</cdr:x>
      <cdr:y>0.93081</cdr:y>
    </cdr:from>
    <cdr:to>
      <cdr:x>0.88312</cdr:x>
      <cdr:y>0.9819</cdr:y>
    </cdr:to>
    <cdr:sp macro="" textlink="">
      <cdr:nvSpPr>
        <cdr:cNvPr id="2" name="Textfeld 1"/>
        <cdr:cNvSpPr txBox="1"/>
      </cdr:nvSpPr>
      <cdr:spPr>
        <a:xfrm xmlns:a="http://schemas.openxmlformats.org/drawingml/2006/main">
          <a:off x="304800" y="5153026"/>
          <a:ext cx="6858000"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7.xml><?xml version="1.0" encoding="utf-8"?>
<c:userShapes xmlns:c="http://schemas.openxmlformats.org/drawingml/2006/chart">
  <cdr:relSizeAnchor xmlns:cdr="http://schemas.openxmlformats.org/drawingml/2006/chartDrawing">
    <cdr:from>
      <cdr:x>0.04282</cdr:x>
      <cdr:y>0.93199</cdr:y>
    </cdr:from>
    <cdr:to>
      <cdr:x>0.86519</cdr:x>
      <cdr:y>0.98464</cdr:y>
    </cdr:to>
    <cdr:sp macro="" textlink="">
      <cdr:nvSpPr>
        <cdr:cNvPr id="2" name="Textfeld 1"/>
        <cdr:cNvSpPr txBox="1"/>
      </cdr:nvSpPr>
      <cdr:spPr>
        <a:xfrm xmlns:a="http://schemas.openxmlformats.org/drawingml/2006/main">
          <a:off x="419100" y="5200650"/>
          <a:ext cx="76295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18.xml><?xml version="1.0" encoding="utf-8"?>
<c:userShapes xmlns:c="http://schemas.openxmlformats.org/drawingml/2006/chart">
  <cdr:relSizeAnchor xmlns:cdr="http://schemas.openxmlformats.org/drawingml/2006/chartDrawing">
    <cdr:from>
      <cdr:x>0.03344</cdr:x>
      <cdr:y>0.9313</cdr:y>
    </cdr:from>
    <cdr:to>
      <cdr:x>0.79866</cdr:x>
      <cdr:y>0.98785</cdr:y>
    </cdr:to>
    <cdr:sp macro="" textlink="">
      <cdr:nvSpPr>
        <cdr:cNvPr id="2" name="Textfeld 1"/>
        <cdr:cNvSpPr txBox="1"/>
      </cdr:nvSpPr>
      <cdr:spPr>
        <a:xfrm xmlns:a="http://schemas.openxmlformats.org/drawingml/2006/main">
          <a:off x="323850" y="5105400"/>
          <a:ext cx="6972300" cy="314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XXXX</a:t>
          </a:r>
          <a:r>
            <a:rPr lang="de-DE" sz="1100" baseline="0"/>
            <a:t>                                XXXX                                XXXX                                XXXX</a:t>
          </a:r>
          <a:endParaRPr lang="de-DE" sz="1100"/>
        </a:p>
      </cdr:txBody>
    </cdr:sp>
  </cdr:relSizeAnchor>
</c:userShapes>
</file>

<file path=xl/drawings/drawing19.xml><?xml version="1.0" encoding="utf-8"?>
<c:userShapes xmlns:c="http://schemas.openxmlformats.org/drawingml/2006/chart">
  <cdr:relSizeAnchor xmlns:cdr="http://schemas.openxmlformats.org/drawingml/2006/chartDrawing">
    <cdr:from>
      <cdr:x>0.03862</cdr:x>
      <cdr:y>0.91639</cdr:y>
    </cdr:from>
    <cdr:to>
      <cdr:x>0.83307</cdr:x>
      <cdr:y>0.98332</cdr:y>
    </cdr:to>
    <cdr:sp macro="" textlink="">
      <cdr:nvSpPr>
        <cdr:cNvPr id="2" name="Textfeld 1"/>
        <cdr:cNvSpPr txBox="1"/>
      </cdr:nvSpPr>
      <cdr:spPr>
        <a:xfrm xmlns:a="http://schemas.openxmlformats.org/drawingml/2006/main">
          <a:off x="342900" y="4638675"/>
          <a:ext cx="668655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1321             368             300</a:t>
          </a:r>
          <a:r>
            <a:rPr lang="de-DE" sz="1100" baseline="0"/>
            <a:t>              144             149               98 </a:t>
          </a:r>
          <a:r>
            <a:rPr lang="de-DE" sz="1100"/>
            <a:t>               34                13</a:t>
          </a:r>
          <a:r>
            <a:rPr lang="de-DE" sz="1100" baseline="0"/>
            <a:t>               166              72</a:t>
          </a:r>
          <a:endParaRPr lang="de-DE" sz="1100"/>
        </a:p>
      </cdr:txBody>
    </cdr:sp>
  </cdr:relSizeAnchor>
</c:userShapes>
</file>

<file path=xl/drawings/drawing2.xml><?xml version="1.0" encoding="utf-8"?>
<xdr:wsDr xmlns:xdr="http://schemas.openxmlformats.org/drawingml/2006/spreadsheetDrawing" xmlns:a="http://schemas.openxmlformats.org/drawingml/2006/main">
  <xdr:twoCellAnchor>
    <xdr:from>
      <xdr:col>27</xdr:col>
      <xdr:colOff>349437</xdr:colOff>
      <xdr:row>2</xdr:row>
      <xdr:rowOff>560</xdr:rowOff>
    </xdr:from>
    <xdr:to>
      <xdr:col>29</xdr:col>
      <xdr:colOff>625668</xdr:colOff>
      <xdr:row>7</xdr:row>
      <xdr:rowOff>116947</xdr:rowOff>
    </xdr:to>
    <xdr:sp macro="" textlink="">
      <xdr:nvSpPr>
        <xdr:cNvPr id="2" name="Textfeld 1">
          <a:extLst>
            <a:ext uri="{FF2B5EF4-FFF2-40B4-BE49-F238E27FC236}">
              <a16:creationId xmlns:a16="http://schemas.microsoft.com/office/drawing/2014/main" id="{3793BBCC-E06C-48EB-9B15-36B499090654}"/>
            </a:ext>
          </a:extLst>
        </xdr:cNvPr>
        <xdr:cNvSpPr txBox="1"/>
      </xdr:nvSpPr>
      <xdr:spPr>
        <a:xfrm>
          <a:off x="32284708" y="381560"/>
          <a:ext cx="1803586" cy="1075205"/>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Hieraus lässt sich abschätzen,</a:t>
          </a:r>
          <a:r>
            <a:rPr lang="de-DE" sz="1100" baseline="0"/>
            <a:t> wieviele Parkplätze pro Gesellschaft bzw. pro Werk benötigt werden.</a:t>
          </a:r>
        </a:p>
        <a:p>
          <a:endParaRPr lang="de-DE" sz="1100"/>
        </a:p>
      </xdr:txBody>
    </xdr:sp>
    <xdr:clientData/>
  </xdr:twoCellAnchor>
  <xdr:twoCellAnchor>
    <xdr:from>
      <xdr:col>10</xdr:col>
      <xdr:colOff>714375</xdr:colOff>
      <xdr:row>220</xdr:row>
      <xdr:rowOff>126999</xdr:rowOff>
    </xdr:from>
    <xdr:to>
      <xdr:col>12</xdr:col>
      <xdr:colOff>996951</xdr:colOff>
      <xdr:row>232</xdr:row>
      <xdr:rowOff>79374</xdr:rowOff>
    </xdr:to>
    <xdr:sp macro="" textlink="">
      <xdr:nvSpPr>
        <xdr:cNvPr id="4" name="Textfeld 3">
          <a:extLst>
            <a:ext uri="{FF2B5EF4-FFF2-40B4-BE49-F238E27FC236}">
              <a16:creationId xmlns:a16="http://schemas.microsoft.com/office/drawing/2014/main" id="{7316100E-958A-4B46-BB45-B40CC6EB013F}"/>
            </a:ext>
          </a:extLst>
        </xdr:cNvPr>
        <xdr:cNvSpPr txBox="1"/>
      </xdr:nvSpPr>
      <xdr:spPr>
        <a:xfrm>
          <a:off x="13896975" y="35871149"/>
          <a:ext cx="1914525" cy="1895475"/>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Hintergrund:</a:t>
          </a:r>
        </a:p>
        <a:p>
          <a:pPr>
            <a:lnSpc>
              <a:spcPts val="1200"/>
            </a:lnSpc>
          </a:pPr>
          <a:r>
            <a:rPr lang="de-DE" sz="1100"/>
            <a:t>gibt</a:t>
          </a:r>
          <a:r>
            <a:rPr lang="de-DE" sz="1100" baseline="0"/>
            <a:t> es Unterschiede beim Bekanntheitsgrad mit dem Umgang zum Thema Parken im Unternehmen z.B. wissen die Personen, die auf öffentlichen Parkflächen parken, vielleicht gar nicht, welche Firmenparkplätze sie nutzen dürfen?</a:t>
          </a:r>
          <a:endParaRPr lang="de-DE" sz="1100"/>
        </a:p>
      </xdr:txBody>
    </xdr:sp>
    <xdr:clientData/>
  </xdr:twoCellAnchor>
  <xdr:twoCellAnchor>
    <xdr:from>
      <xdr:col>11</xdr:col>
      <xdr:colOff>107203</xdr:colOff>
      <xdr:row>17</xdr:row>
      <xdr:rowOff>22412</xdr:rowOff>
    </xdr:from>
    <xdr:to>
      <xdr:col>12</xdr:col>
      <xdr:colOff>518512</xdr:colOff>
      <xdr:row>30</xdr:row>
      <xdr:rowOff>4862</xdr:rowOff>
    </xdr:to>
    <xdr:sp macro="" textlink="">
      <xdr:nvSpPr>
        <xdr:cNvPr id="7" name="Textfeld 6">
          <a:extLst>
            <a:ext uri="{FF2B5EF4-FFF2-40B4-BE49-F238E27FC236}">
              <a16:creationId xmlns:a16="http://schemas.microsoft.com/office/drawing/2014/main" id="{E0B53406-7318-42D2-825C-8443FD0FC94F}"/>
            </a:ext>
          </a:extLst>
        </xdr:cNvPr>
        <xdr:cNvSpPr txBox="1"/>
      </xdr:nvSpPr>
      <xdr:spPr>
        <a:xfrm>
          <a:off x="13962529" y="3260912"/>
          <a:ext cx="1378324" cy="2465294"/>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de-DE" sz="1100" b="1"/>
            <a:t>Hinweis:</a:t>
          </a:r>
        </a:p>
        <a:p>
          <a:pPr>
            <a:lnSpc>
              <a:spcPts val="1200"/>
            </a:lnSpc>
          </a:pPr>
          <a:r>
            <a:rPr lang="de-DE" sz="1100"/>
            <a:t>Die Bezeichnungen für Gesellschaft</a:t>
          </a:r>
          <a:r>
            <a:rPr lang="de-DE" sz="1100" baseline="0"/>
            <a:t> und Werk können in den Zellen A5 - A8 und In den Zellen A12 - A15 angepasst werde. Diese Begriffe werden für alle anderen Tabellen übernommen. </a:t>
          </a:r>
        </a:p>
        <a:p>
          <a:pPr>
            <a:lnSpc>
              <a:spcPts val="1200"/>
            </a:lnSpc>
          </a:pPr>
          <a:endParaRPr lang="de-DE" sz="1100"/>
        </a:p>
      </xdr:txBody>
    </xdr:sp>
    <xdr:clientData/>
  </xdr:twoCellAnchor>
  <xdr:twoCellAnchor>
    <xdr:from>
      <xdr:col>9</xdr:col>
      <xdr:colOff>1218078</xdr:colOff>
      <xdr:row>17</xdr:row>
      <xdr:rowOff>29136</xdr:rowOff>
    </xdr:from>
    <xdr:to>
      <xdr:col>10</xdr:col>
      <xdr:colOff>654686</xdr:colOff>
      <xdr:row>30</xdr:row>
      <xdr:rowOff>0</xdr:rowOff>
    </xdr:to>
    <xdr:sp macro="" textlink="">
      <xdr:nvSpPr>
        <xdr:cNvPr id="8" name="Textfeld 7">
          <a:extLst>
            <a:ext uri="{FF2B5EF4-FFF2-40B4-BE49-F238E27FC236}">
              <a16:creationId xmlns:a16="http://schemas.microsoft.com/office/drawing/2014/main" id="{784C678C-8A5D-4AF6-B240-7B3828546DB3}"/>
            </a:ext>
          </a:extLst>
        </xdr:cNvPr>
        <xdr:cNvSpPr txBox="1"/>
      </xdr:nvSpPr>
      <xdr:spPr>
        <a:xfrm>
          <a:off x="12344399" y="3267636"/>
          <a:ext cx="1378324" cy="2447364"/>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latin typeface="+mj-lt"/>
            </a:rPr>
            <a:t>Hinweis:</a:t>
          </a:r>
        </a:p>
        <a:p>
          <a:r>
            <a:rPr lang="de-DE" sz="1100">
              <a:latin typeface="+mj-lt"/>
            </a:rPr>
            <a:t>Um weitere Zellen für weitere</a:t>
          </a:r>
          <a:r>
            <a:rPr lang="de-DE" sz="1100" baseline="0">
              <a:latin typeface="+mj-lt"/>
            </a:rPr>
            <a:t> Gesellschaften oder Werke</a:t>
          </a:r>
          <a:r>
            <a:rPr lang="de-DE" sz="1100">
              <a:latin typeface="+mj-lt"/>
            </a:rPr>
            <a:t> hinzuzufügen, entfernen Sie den Blattschutz und passen die Tabelle an. Eine Anleitung hierzu finden Sie unter dem Reiter "Einführung".</a:t>
          </a:r>
        </a:p>
      </xdr:txBody>
    </xdr:sp>
    <xdr:clientData/>
  </xdr:twoCellAnchor>
  <xdr:twoCellAnchor>
    <xdr:from>
      <xdr:col>5</xdr:col>
      <xdr:colOff>89647</xdr:colOff>
      <xdr:row>89</xdr:row>
      <xdr:rowOff>179294</xdr:rowOff>
    </xdr:from>
    <xdr:to>
      <xdr:col>6</xdr:col>
      <xdr:colOff>574463</xdr:colOff>
      <xdr:row>96</xdr:row>
      <xdr:rowOff>56029</xdr:rowOff>
    </xdr:to>
    <xdr:sp macro="" textlink="">
      <xdr:nvSpPr>
        <xdr:cNvPr id="9" name="Textfeld 8">
          <a:extLst>
            <a:ext uri="{FF2B5EF4-FFF2-40B4-BE49-F238E27FC236}">
              <a16:creationId xmlns:a16="http://schemas.microsoft.com/office/drawing/2014/main" id="{4BECA279-1D89-4EC1-A105-B46635D6DC3A}"/>
            </a:ext>
          </a:extLst>
        </xdr:cNvPr>
        <xdr:cNvSpPr txBox="1"/>
      </xdr:nvSpPr>
      <xdr:spPr>
        <a:xfrm>
          <a:off x="6073588" y="17178618"/>
          <a:ext cx="1378324" cy="1210235"/>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Hintergrund: </a:t>
          </a:r>
        </a:p>
        <a:p>
          <a:r>
            <a:rPr lang="de-DE" sz="1100" baseline="0">
              <a:solidFill>
                <a:schemeClr val="dk1"/>
              </a:solidFill>
              <a:effectLst/>
              <a:latin typeface="+mn-lt"/>
              <a:ea typeface="+mn-ea"/>
              <a:cs typeface="+mn-cs"/>
            </a:rPr>
            <a:t>nur bei kürzeren Strecken auf dem Weg zur Arbeit ist Fahrrad fahren sinnvoll/ realistisch</a:t>
          </a:r>
          <a:endParaRPr lang="de-DE">
            <a:effectLst/>
          </a:endParaRPr>
        </a:p>
        <a:p>
          <a:endParaRPr lang="de-DE" sz="1100"/>
        </a:p>
      </xdr:txBody>
    </xdr:sp>
    <xdr:clientData/>
  </xdr:twoCellAnchor>
  <xdr:twoCellAnchor>
    <xdr:from>
      <xdr:col>11</xdr:col>
      <xdr:colOff>22412</xdr:colOff>
      <xdr:row>294</xdr:row>
      <xdr:rowOff>11207</xdr:rowOff>
    </xdr:from>
    <xdr:to>
      <xdr:col>13</xdr:col>
      <xdr:colOff>63313</xdr:colOff>
      <xdr:row>302</xdr:row>
      <xdr:rowOff>56031</xdr:rowOff>
    </xdr:to>
    <xdr:sp macro="" textlink="">
      <xdr:nvSpPr>
        <xdr:cNvPr id="13" name="Textfeld 12">
          <a:extLst>
            <a:ext uri="{FF2B5EF4-FFF2-40B4-BE49-F238E27FC236}">
              <a16:creationId xmlns:a16="http://schemas.microsoft.com/office/drawing/2014/main" id="{2BC8CBA0-7FFA-410C-8209-97CD51C05691}"/>
            </a:ext>
          </a:extLst>
        </xdr:cNvPr>
        <xdr:cNvSpPr txBox="1"/>
      </xdr:nvSpPr>
      <xdr:spPr>
        <a:xfrm>
          <a:off x="13884088" y="56388001"/>
          <a:ext cx="2024343" cy="1568824"/>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Hintergrund:</a:t>
          </a:r>
        </a:p>
        <a:p>
          <a:r>
            <a:rPr lang="de-DE" sz="1100" baseline="0">
              <a:solidFill>
                <a:schemeClr val="dk1"/>
              </a:solidFill>
              <a:effectLst/>
              <a:latin typeface="+mn-lt"/>
              <a:ea typeface="+mn-ea"/>
              <a:cs typeface="+mn-cs"/>
            </a:rPr>
            <a:t>Die Personen, die einen zugewiesenen Stellplatz auf dem Werksgelände haben, sollten auch diejenigen sein, die viel zwischen den Werken pendeln (kürzerer Weg zum Auto).</a:t>
          </a:r>
          <a:endParaRPr lang="de-DE">
            <a:effectLst/>
          </a:endParaRPr>
        </a:p>
      </xdr:txBody>
    </xdr:sp>
    <xdr:clientData/>
  </xdr:twoCellAnchor>
  <xdr:twoCellAnchor>
    <xdr:from>
      <xdr:col>8</xdr:col>
      <xdr:colOff>33617</xdr:colOff>
      <xdr:row>311</xdr:row>
      <xdr:rowOff>11206</xdr:rowOff>
    </xdr:from>
    <xdr:to>
      <xdr:col>9</xdr:col>
      <xdr:colOff>119342</xdr:colOff>
      <xdr:row>317</xdr:row>
      <xdr:rowOff>83305</xdr:rowOff>
    </xdr:to>
    <xdr:sp macro="" textlink="">
      <xdr:nvSpPr>
        <xdr:cNvPr id="14" name="Textfeld 13">
          <a:extLst>
            <a:ext uri="{FF2B5EF4-FFF2-40B4-BE49-F238E27FC236}">
              <a16:creationId xmlns:a16="http://schemas.microsoft.com/office/drawing/2014/main" id="{44620EDA-E236-4088-83BE-8D4DC7C06FE6}"/>
            </a:ext>
          </a:extLst>
        </xdr:cNvPr>
        <xdr:cNvSpPr txBox="1"/>
      </xdr:nvSpPr>
      <xdr:spPr>
        <a:xfrm>
          <a:off x="9278470" y="59626500"/>
          <a:ext cx="2024343" cy="1221441"/>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Hintergrund:</a:t>
          </a:r>
        </a:p>
        <a:p>
          <a:r>
            <a:rPr lang="de-DE" sz="1100" baseline="0">
              <a:solidFill>
                <a:schemeClr val="dk1"/>
              </a:solidFill>
              <a:effectLst/>
              <a:latin typeface="+mn-lt"/>
              <a:ea typeface="+mn-ea"/>
              <a:cs typeface="+mn-cs"/>
            </a:rPr>
            <a:t>Stehen ausreichend Firmenfahrzeuge zur Verfügung; muss häufig auf Privatwagen zurückgegriffen werden?</a:t>
          </a:r>
          <a:endParaRPr lang="de-DE">
            <a:effectLst/>
          </a:endParaRPr>
        </a:p>
      </xdr:txBody>
    </xdr:sp>
    <xdr:clientData/>
  </xdr:twoCellAnchor>
</xdr:wsDr>
</file>

<file path=xl/drawings/drawing20.xml><?xml version="1.0" encoding="utf-8"?>
<c:userShapes xmlns:c="http://schemas.openxmlformats.org/drawingml/2006/chart">
  <cdr:relSizeAnchor xmlns:cdr="http://schemas.openxmlformats.org/drawingml/2006/chartDrawing">
    <cdr:from>
      <cdr:x>0.04282</cdr:x>
      <cdr:y>0.93199</cdr:y>
    </cdr:from>
    <cdr:to>
      <cdr:x>0.86544</cdr:x>
      <cdr:y>0.98489</cdr:y>
    </cdr:to>
    <cdr:sp macro="" textlink="">
      <cdr:nvSpPr>
        <cdr:cNvPr id="2" name="Textfeld 1"/>
        <cdr:cNvSpPr txBox="1"/>
      </cdr:nvSpPr>
      <cdr:spPr>
        <a:xfrm xmlns:a="http://schemas.openxmlformats.org/drawingml/2006/main">
          <a:off x="419100" y="5200650"/>
          <a:ext cx="76295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400                                         57                                        66                                          277</a:t>
          </a:r>
          <a:endParaRPr lang="de-DE" sz="1100"/>
        </a:p>
      </cdr:txBody>
    </cdr:sp>
  </cdr:relSizeAnchor>
</c:userShapes>
</file>

<file path=xl/drawings/drawing21.xml><?xml version="1.0" encoding="utf-8"?>
<c:userShapes xmlns:c="http://schemas.openxmlformats.org/drawingml/2006/chart">
  <cdr:relSizeAnchor xmlns:cdr="http://schemas.openxmlformats.org/drawingml/2006/chartDrawing">
    <cdr:from>
      <cdr:x>0.04007</cdr:x>
      <cdr:y>0.8886</cdr:y>
    </cdr:from>
    <cdr:to>
      <cdr:x>0.98538</cdr:x>
      <cdr:y>0.95947</cdr:y>
    </cdr:to>
    <cdr:sp macro="" textlink="">
      <cdr:nvSpPr>
        <cdr:cNvPr id="2" name="Textfeld 1"/>
        <cdr:cNvSpPr txBox="1"/>
      </cdr:nvSpPr>
      <cdr:spPr>
        <a:xfrm xmlns:a="http://schemas.openxmlformats.org/drawingml/2006/main">
          <a:off x="276225" y="4038601"/>
          <a:ext cx="6229350"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a:t>
          </a:r>
          <a:r>
            <a:rPr lang="de-DE" sz="1100" baseline="0"/>
            <a:t> =                   19                                   2                                  2                                   15</a:t>
          </a:r>
          <a:endParaRPr lang="de-DE" sz="1100"/>
        </a:p>
      </cdr:txBody>
    </cdr:sp>
  </cdr:relSizeAnchor>
</c:userShapes>
</file>

<file path=xl/drawings/drawing22.xml><?xml version="1.0" encoding="utf-8"?>
<c:userShapes xmlns:c="http://schemas.openxmlformats.org/drawingml/2006/chart">
  <cdr:relSizeAnchor xmlns:cdr="http://schemas.openxmlformats.org/drawingml/2006/chartDrawing">
    <cdr:from>
      <cdr:x>0.03072</cdr:x>
      <cdr:y>0.90974</cdr:y>
    </cdr:from>
    <cdr:to>
      <cdr:x>0.83836</cdr:x>
      <cdr:y>0.96794</cdr:y>
    </cdr:to>
    <cdr:sp macro="" textlink="">
      <cdr:nvSpPr>
        <cdr:cNvPr id="2" name="Textfeld 1"/>
        <cdr:cNvSpPr txBox="1"/>
      </cdr:nvSpPr>
      <cdr:spPr>
        <a:xfrm xmlns:a="http://schemas.openxmlformats.org/drawingml/2006/main">
          <a:off x="257175" y="4781550"/>
          <a:ext cx="6486525" cy="314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a:t>
          </a:r>
          <a:r>
            <a:rPr lang="de-DE" sz="1100"/>
            <a:t>                                 57                                  66                                277    </a:t>
          </a:r>
        </a:p>
      </cdr:txBody>
    </cdr:sp>
  </cdr:relSizeAnchor>
</c:userShapes>
</file>

<file path=xl/drawings/drawing23.xml><?xml version="1.0" encoding="utf-8"?>
<c:userShapes xmlns:c="http://schemas.openxmlformats.org/drawingml/2006/chart">
  <cdr:relSizeAnchor xmlns:cdr="http://schemas.openxmlformats.org/drawingml/2006/chartDrawing">
    <cdr:from>
      <cdr:x>0.85475</cdr:x>
      <cdr:y>0.94675</cdr:y>
    </cdr:from>
    <cdr:to>
      <cdr:x>0.855</cdr:x>
      <cdr:y>0.94626</cdr:y>
    </cdr:to>
    <cdr:sp macro="" textlink="">
      <cdr:nvSpPr>
        <cdr:cNvPr id="2" name="Textfeld 1"/>
        <cdr:cNvSpPr txBox="1"/>
      </cdr:nvSpPr>
      <cdr:spPr>
        <a:xfrm xmlns:a="http://schemas.openxmlformats.org/drawingml/2006/main">
          <a:off x="6400801" y="4191001"/>
          <a:ext cx="10763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400</a:t>
          </a:r>
        </a:p>
      </cdr:txBody>
    </cdr:sp>
  </cdr:relSizeAnchor>
</c:userShapes>
</file>

<file path=xl/drawings/drawing24.xml><?xml version="1.0" encoding="utf-8"?>
<c:userShapes xmlns:c="http://schemas.openxmlformats.org/drawingml/2006/chart">
  <cdr:relSizeAnchor xmlns:cdr="http://schemas.openxmlformats.org/drawingml/2006/chartDrawing">
    <cdr:from>
      <cdr:x>0.858</cdr:x>
      <cdr:y>0.94625</cdr:y>
    </cdr:from>
    <cdr:to>
      <cdr:x>0.85825</cdr:x>
      <cdr:y>0.94576</cdr:y>
    </cdr:to>
    <cdr:sp macro="" textlink="">
      <cdr:nvSpPr>
        <cdr:cNvPr id="2" name="Textfeld 1"/>
        <cdr:cNvSpPr txBox="1"/>
      </cdr:nvSpPr>
      <cdr:spPr>
        <a:xfrm xmlns:a="http://schemas.openxmlformats.org/drawingml/2006/main">
          <a:off x="6400801" y="4191001"/>
          <a:ext cx="10763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244</a:t>
          </a:r>
        </a:p>
      </cdr:txBody>
    </cdr:sp>
  </cdr:relSizeAnchor>
</c:userShapes>
</file>

<file path=xl/drawings/drawing25.xml><?xml version="1.0" encoding="utf-8"?>
<c:userShapes xmlns:c="http://schemas.openxmlformats.org/drawingml/2006/chart">
  <cdr:relSizeAnchor xmlns:cdr="http://schemas.openxmlformats.org/drawingml/2006/chartDrawing">
    <cdr:from>
      <cdr:x>0.03125</cdr:x>
      <cdr:y>0.88897</cdr:y>
    </cdr:from>
    <cdr:to>
      <cdr:x>0.92788</cdr:x>
      <cdr:y>0.97525</cdr:y>
    </cdr:to>
    <cdr:sp macro="" textlink="">
      <cdr:nvSpPr>
        <cdr:cNvPr id="2" name="Textfeld 1"/>
        <cdr:cNvSpPr txBox="1"/>
      </cdr:nvSpPr>
      <cdr:spPr>
        <a:xfrm xmlns:a="http://schemas.openxmlformats.org/drawingml/2006/main">
          <a:off x="276225" y="4733925"/>
          <a:ext cx="7543800" cy="4667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n</a:t>
          </a:r>
          <a:r>
            <a:rPr lang="de-DE" sz="1100" baseline="0"/>
            <a:t> =                   400                                       57                                         66                                        277     </a:t>
          </a:r>
          <a:endParaRPr lang="de-DE" sz="1100"/>
        </a:p>
      </cdr:txBody>
    </cdr:sp>
  </cdr:relSizeAnchor>
</c:userShapes>
</file>

<file path=xl/drawings/drawing26.xml><?xml version="1.0" encoding="utf-8"?>
<c:userShapes xmlns:c="http://schemas.openxmlformats.org/drawingml/2006/chart">
  <cdr:relSizeAnchor xmlns:cdr="http://schemas.openxmlformats.org/drawingml/2006/chartDrawing">
    <cdr:from>
      <cdr:x>0.03476</cdr:x>
      <cdr:y>0.89308</cdr:y>
    </cdr:from>
    <cdr:to>
      <cdr:x>0.93164</cdr:x>
      <cdr:y>0.97902</cdr:y>
    </cdr:to>
    <cdr:sp macro="" textlink="">
      <cdr:nvSpPr>
        <cdr:cNvPr id="2" name="Textfeld 1"/>
        <cdr:cNvSpPr txBox="1"/>
      </cdr:nvSpPr>
      <cdr:spPr>
        <a:xfrm xmlns:a="http://schemas.openxmlformats.org/drawingml/2006/main">
          <a:off x="307975" y="4584700"/>
          <a:ext cx="7543800" cy="45088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   n</a:t>
          </a:r>
          <a:r>
            <a:rPr lang="de-DE" sz="1100" baseline="0"/>
            <a:t> =                  244                                        39                                        47                                        158 </a:t>
          </a:r>
          <a:endParaRPr lang="de-DE" sz="1100"/>
        </a:p>
      </cdr:txBody>
    </cdr:sp>
  </cdr:relSizeAnchor>
</c:userShapes>
</file>

<file path=xl/drawings/drawing27.xml><?xml version="1.0" encoding="utf-8"?>
<c:userShapes xmlns:c="http://schemas.openxmlformats.org/drawingml/2006/chart">
  <cdr:relSizeAnchor xmlns:cdr="http://schemas.openxmlformats.org/drawingml/2006/chartDrawing">
    <cdr:from>
      <cdr:x>0.03464</cdr:x>
      <cdr:y>0.89786</cdr:y>
    </cdr:from>
    <cdr:to>
      <cdr:x>0.92704</cdr:x>
      <cdr:y>0.96968</cdr:y>
    </cdr:to>
    <cdr:sp macro="" textlink="">
      <cdr:nvSpPr>
        <cdr:cNvPr id="2" name="Textfeld 13"/>
        <cdr:cNvSpPr txBox="1"/>
      </cdr:nvSpPr>
      <cdr:spPr>
        <a:xfrm xmlns:a="http://schemas.openxmlformats.org/drawingml/2006/main">
          <a:off x="269875" y="4060825"/>
          <a:ext cx="6562725" cy="333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100"/>
            <a:t>n =      </a:t>
          </a:r>
          <a:r>
            <a:rPr lang="de-DE" sz="1100" baseline="0"/>
            <a:t>            389                                 55                                  66                                 268</a:t>
          </a:r>
          <a:endParaRPr lang="de-DE" sz="1100"/>
        </a:p>
      </cdr:txBody>
    </cdr:sp>
  </cdr:relSizeAnchor>
</c:userShapes>
</file>

<file path=xl/drawings/drawing28.xml><?xml version="1.0" encoding="utf-8"?>
<c:userShapes xmlns:c="http://schemas.openxmlformats.org/drawingml/2006/chart">
  <cdr:relSizeAnchor xmlns:cdr="http://schemas.openxmlformats.org/drawingml/2006/chartDrawing">
    <cdr:from>
      <cdr:x>0.03862</cdr:x>
      <cdr:y>0.91541</cdr:y>
    </cdr:from>
    <cdr:to>
      <cdr:x>0.83307</cdr:x>
      <cdr:y>0.98332</cdr:y>
    </cdr:to>
    <cdr:sp macro="" textlink="">
      <cdr:nvSpPr>
        <cdr:cNvPr id="2" name="Textfeld 1"/>
        <cdr:cNvSpPr txBox="1"/>
      </cdr:nvSpPr>
      <cdr:spPr>
        <a:xfrm xmlns:a="http://schemas.openxmlformats.org/drawingml/2006/main">
          <a:off x="342900" y="4638675"/>
          <a:ext cx="668655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389                                    55                                   66                                   268                   </a:t>
          </a:r>
          <a:endParaRPr lang="de-DE" sz="1100"/>
        </a:p>
      </cdr:txBody>
    </cdr:sp>
  </cdr:relSizeAnchor>
</c:userShapes>
</file>

<file path=xl/drawings/drawing29.xml><?xml version="1.0" encoding="utf-8"?>
<c:userShapes xmlns:c="http://schemas.openxmlformats.org/drawingml/2006/chart">
  <cdr:relSizeAnchor xmlns:cdr="http://schemas.openxmlformats.org/drawingml/2006/chartDrawing">
    <cdr:from>
      <cdr:x>0.04321</cdr:x>
      <cdr:y>0.9277</cdr:y>
    </cdr:from>
    <cdr:to>
      <cdr:x>0.81348</cdr:x>
      <cdr:y>0.98151</cdr:y>
    </cdr:to>
    <cdr:sp macro="" textlink="">
      <cdr:nvSpPr>
        <cdr:cNvPr id="2" name="Textfeld 1"/>
        <cdr:cNvSpPr txBox="1"/>
      </cdr:nvSpPr>
      <cdr:spPr>
        <a:xfrm xmlns:a="http://schemas.openxmlformats.org/drawingml/2006/main">
          <a:off x="381002" y="4714876"/>
          <a:ext cx="651510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347                                49                                   59                                 239</a:t>
          </a:r>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xdr:from>
      <xdr:col>13</xdr:col>
      <xdr:colOff>196850</xdr:colOff>
      <xdr:row>23</xdr:row>
      <xdr:rowOff>22972</xdr:rowOff>
    </xdr:from>
    <xdr:to>
      <xdr:col>28</xdr:col>
      <xdr:colOff>44831</xdr:colOff>
      <xdr:row>25</xdr:row>
      <xdr:rowOff>22411</xdr:rowOff>
    </xdr:to>
    <xdr:sp macro="" textlink="">
      <xdr:nvSpPr>
        <xdr:cNvPr id="2" name="Textfeld 1">
          <a:extLst>
            <a:ext uri="{FF2B5EF4-FFF2-40B4-BE49-F238E27FC236}">
              <a16:creationId xmlns:a16="http://schemas.microsoft.com/office/drawing/2014/main" id="{F37A505F-03D2-444C-BA87-144066188F7E}"/>
            </a:ext>
          </a:extLst>
        </xdr:cNvPr>
        <xdr:cNvSpPr txBox="1"/>
      </xdr:nvSpPr>
      <xdr:spPr>
        <a:xfrm>
          <a:off x="6622676" y="6746501"/>
          <a:ext cx="5233147" cy="1411381"/>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Hinweis:</a:t>
          </a:r>
        </a:p>
        <a:p>
          <a:r>
            <a:rPr lang="de-DE" sz="1100"/>
            <a:t>Umrechnung der abstrakten Begriffe</a:t>
          </a:r>
          <a:r>
            <a:rPr lang="de-DE" sz="1100" baseline="0"/>
            <a:t> in tatsächliche Anzahl an Fahrten:</a:t>
          </a:r>
        </a:p>
        <a:p>
          <a:r>
            <a:rPr lang="de-DE" sz="1100" baseline="0"/>
            <a:t>- mehrmals täglich: 2 x täglich bei 21 Arbeitstagen/Monat</a:t>
          </a:r>
        </a:p>
        <a:p>
          <a:pPr marL="0" marR="0" lvl="0" indent="0" defTabSz="914400" eaLnBrk="1" fontAlgn="auto" latinLnBrk="0" hangingPunct="1">
            <a:lnSpc>
              <a:spcPct val="100000"/>
            </a:lnSpc>
            <a:spcBef>
              <a:spcPts val="0"/>
            </a:spcBef>
            <a:spcAft>
              <a:spcPts val="0"/>
            </a:spcAft>
            <a:buClrTx/>
            <a:buSzTx/>
            <a:buFontTx/>
            <a:buNone/>
            <a:tabLst/>
            <a:defRPr/>
          </a:pPr>
          <a:r>
            <a:rPr lang="de-DE" sz="1100" baseline="0"/>
            <a:t>- 1 x täglich: </a:t>
          </a:r>
          <a:r>
            <a:rPr lang="de-DE" sz="1100" baseline="0">
              <a:solidFill>
                <a:schemeClr val="dk1"/>
              </a:solidFill>
              <a:effectLst/>
              <a:latin typeface="+mn-lt"/>
              <a:ea typeface="+mn-ea"/>
              <a:cs typeface="+mn-cs"/>
            </a:rPr>
            <a:t>21 Arbeitstage/Monat</a:t>
          </a:r>
          <a:endParaRPr lang="de-DE">
            <a:effectLst/>
          </a:endParaRPr>
        </a:p>
        <a:p>
          <a:r>
            <a:rPr lang="de-DE" sz="1100" baseline="0"/>
            <a:t>- Mehrmals die Woche: 2 x die Woche bei 4 Wochen/pro Monat</a:t>
          </a:r>
        </a:p>
        <a:p>
          <a:r>
            <a:rPr lang="de-DE" sz="1100" baseline="0"/>
            <a:t>- 1 x die Woche: 4 Wochen/Monat</a:t>
          </a:r>
        </a:p>
        <a:p>
          <a:r>
            <a:rPr lang="de-DE" sz="1100" baseline="0"/>
            <a:t>- Mehrmals im Monat: 3 Fahrten/Monat</a:t>
          </a:r>
        </a:p>
        <a:p>
          <a:r>
            <a:rPr lang="de-DE" sz="1100" baseline="0"/>
            <a:t>- eher selten: alle 2 Monate (also 0,5 Fahrten/Monat)</a:t>
          </a:r>
        </a:p>
        <a:p>
          <a:endParaRPr lang="de-DE" sz="1100"/>
        </a:p>
      </xdr:txBody>
    </xdr:sp>
    <xdr:clientData/>
  </xdr:twoCellAnchor>
  <xdr:twoCellAnchor>
    <xdr:from>
      <xdr:col>37</xdr:col>
      <xdr:colOff>163233</xdr:colOff>
      <xdr:row>80</xdr:row>
      <xdr:rowOff>414618</xdr:rowOff>
    </xdr:from>
    <xdr:to>
      <xdr:col>49</xdr:col>
      <xdr:colOff>22417</xdr:colOff>
      <xdr:row>80</xdr:row>
      <xdr:rowOff>1033183</xdr:rowOff>
    </xdr:to>
    <xdr:sp macro="" textlink="">
      <xdr:nvSpPr>
        <xdr:cNvPr id="4" name="Textfeld 3">
          <a:extLst>
            <a:ext uri="{FF2B5EF4-FFF2-40B4-BE49-F238E27FC236}">
              <a16:creationId xmlns:a16="http://schemas.microsoft.com/office/drawing/2014/main" id="{615181A1-12DF-43F3-B746-33C06ADDD1D6}"/>
            </a:ext>
          </a:extLst>
        </xdr:cNvPr>
        <xdr:cNvSpPr txBox="1"/>
      </xdr:nvSpPr>
      <xdr:spPr>
        <a:xfrm>
          <a:off x="16002001" y="21235147"/>
          <a:ext cx="3238500" cy="694765"/>
        </a:xfrm>
        <a:prstGeom prst="rect">
          <a:avLst/>
        </a:prstGeom>
        <a:solidFill>
          <a:schemeClr val="accent1">
            <a:lumMod val="20000"/>
            <a:lumOff val="80000"/>
          </a:schemeClr>
        </a:solidFill>
        <a:ln w="2857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Hinweis:</a:t>
          </a:r>
        </a:p>
        <a:p>
          <a:r>
            <a:rPr lang="de-DE" sz="1100">
              <a:solidFill>
                <a:schemeClr val="dk1"/>
              </a:solidFill>
              <a:effectLst/>
              <a:latin typeface="+mn-lt"/>
              <a:ea typeface="+mn-ea"/>
              <a:cs typeface="+mn-cs"/>
            </a:rPr>
            <a:t>15 Cent/km ist die</a:t>
          </a:r>
          <a:r>
            <a:rPr lang="de-DE" sz="1100" baseline="0">
              <a:solidFill>
                <a:schemeClr val="dk1"/>
              </a:solidFill>
              <a:effectLst/>
              <a:latin typeface="+mn-lt"/>
              <a:ea typeface="+mn-ea"/>
              <a:cs typeface="+mn-cs"/>
            </a:rPr>
            <a:t> interne Kilometer-Vergütung</a:t>
          </a:r>
          <a:endParaRPr lang="de-DE">
            <a:effectLst/>
          </a:endParaRPr>
        </a:p>
        <a:p>
          <a:r>
            <a:rPr lang="de-DE" sz="1100" baseline="0"/>
            <a:t>- eher selten: alle 2 Monate (also 0,5 Fahrten/Monat)</a:t>
          </a:r>
        </a:p>
        <a:p>
          <a:endParaRPr lang="de-DE" sz="1100"/>
        </a:p>
      </xdr:txBody>
    </xdr:sp>
    <xdr:clientData/>
  </xdr:twoCellAnchor>
</xdr:wsDr>
</file>

<file path=xl/drawings/drawing30.xml><?xml version="1.0" encoding="utf-8"?>
<c:userShapes xmlns:c="http://schemas.openxmlformats.org/drawingml/2006/chart">
  <cdr:relSizeAnchor xmlns:cdr="http://schemas.openxmlformats.org/drawingml/2006/chartDrawing">
    <cdr:from>
      <cdr:x>0.85625</cdr:x>
      <cdr:y>0.94575</cdr:y>
    </cdr:from>
    <cdr:to>
      <cdr:x>0.8565</cdr:x>
      <cdr:y>0.94551</cdr:y>
    </cdr:to>
    <cdr:sp macro="" textlink="">
      <cdr:nvSpPr>
        <cdr:cNvPr id="2" name="Textfeld 1"/>
        <cdr:cNvSpPr txBox="1"/>
      </cdr:nvSpPr>
      <cdr:spPr>
        <a:xfrm xmlns:a="http://schemas.openxmlformats.org/drawingml/2006/main">
          <a:off x="6400801" y="4191001"/>
          <a:ext cx="10763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400</a:t>
          </a:r>
        </a:p>
      </cdr:txBody>
    </cdr:sp>
  </cdr:relSizeAnchor>
</c:userShapes>
</file>

<file path=xl/drawings/drawing31.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400                                         57                                           66                                           277     </a:t>
          </a:r>
          <a:endParaRPr lang="de-DE" sz="1100"/>
        </a:p>
      </cdr:txBody>
    </cdr:sp>
  </cdr:relSizeAnchor>
</c:userShapes>
</file>

<file path=xl/drawings/drawing32.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400                                          57                                           66                                          277</a:t>
          </a:r>
          <a:endParaRPr lang="de-DE" sz="1100"/>
        </a:p>
      </cdr:txBody>
    </cdr:sp>
  </cdr:relSizeAnchor>
</c:userShapes>
</file>

<file path=xl/drawings/drawing33.xml><?xml version="1.0" encoding="utf-8"?>
<c:userShapes xmlns:c="http://schemas.openxmlformats.org/drawingml/2006/chart">
  <cdr:relSizeAnchor xmlns:cdr="http://schemas.openxmlformats.org/drawingml/2006/chartDrawing">
    <cdr:from>
      <cdr:x>0.04493</cdr:x>
      <cdr:y>0.91516</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400                                         57                                           66                                           277</a:t>
          </a:r>
          <a:endParaRPr lang="de-DE" sz="1100"/>
        </a:p>
      </cdr:txBody>
    </cdr:sp>
  </cdr:relSizeAnchor>
</c:userShapes>
</file>

<file path=xl/drawings/drawing34.xml><?xml version="1.0" encoding="utf-8"?>
<c:userShapes xmlns:c="http://schemas.openxmlformats.org/drawingml/2006/chart">
  <cdr:relSizeAnchor xmlns:cdr="http://schemas.openxmlformats.org/drawingml/2006/chartDrawing">
    <cdr:from>
      <cdr:x>0.04493</cdr:x>
      <cdr:y>0.91614</cdr:y>
    </cdr:from>
    <cdr:to>
      <cdr:x>0.92023</cdr:x>
      <cdr:y>0.97137</cdr:y>
    </cdr:to>
    <cdr:sp macro="" textlink="">
      <cdr:nvSpPr>
        <cdr:cNvPr id="2" name="Textfeld 1"/>
        <cdr:cNvSpPr txBox="1"/>
      </cdr:nvSpPr>
      <cdr:spPr>
        <a:xfrm xmlns:a="http://schemas.openxmlformats.org/drawingml/2006/main">
          <a:off x="419100" y="4829175"/>
          <a:ext cx="766762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25                                           5                                              4                                            16</a:t>
          </a:r>
          <a:endParaRPr lang="de-DE" sz="1100"/>
        </a:p>
      </cdr:txBody>
    </cdr:sp>
  </cdr:relSizeAnchor>
</c:userShapes>
</file>

<file path=xl/drawings/drawing35.xml><?xml version="1.0" encoding="utf-8"?>
<c:userShapes xmlns:c="http://schemas.openxmlformats.org/drawingml/2006/chart">
  <cdr:relSizeAnchor xmlns:cdr="http://schemas.openxmlformats.org/drawingml/2006/chartDrawing">
    <cdr:from>
      <cdr:x>0.03608</cdr:x>
      <cdr:y>0.93081</cdr:y>
    </cdr:from>
    <cdr:to>
      <cdr:x>0.88312</cdr:x>
      <cdr:y>0.9819</cdr:y>
    </cdr:to>
    <cdr:sp macro="" textlink="">
      <cdr:nvSpPr>
        <cdr:cNvPr id="2" name="Textfeld 1"/>
        <cdr:cNvSpPr txBox="1"/>
      </cdr:nvSpPr>
      <cdr:spPr>
        <a:xfrm xmlns:a="http://schemas.openxmlformats.org/drawingml/2006/main">
          <a:off x="304800" y="5153026"/>
          <a:ext cx="6858000"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288                                    1                                        24                                     102</a:t>
          </a:r>
          <a:endParaRPr lang="de-DE" sz="1100"/>
        </a:p>
      </cdr:txBody>
    </cdr:sp>
  </cdr:relSizeAnchor>
</c:userShapes>
</file>

<file path=xl/drawings/drawing36.xml><?xml version="1.0" encoding="utf-8"?>
<c:userShapes xmlns:c="http://schemas.openxmlformats.org/drawingml/2006/chart">
  <cdr:relSizeAnchor xmlns:cdr="http://schemas.openxmlformats.org/drawingml/2006/chartDrawing">
    <cdr:from>
      <cdr:x>0.03344</cdr:x>
      <cdr:y>0.9313</cdr:y>
    </cdr:from>
    <cdr:to>
      <cdr:x>0.79866</cdr:x>
      <cdr:y>0.98785</cdr:y>
    </cdr:to>
    <cdr:sp macro="" textlink="">
      <cdr:nvSpPr>
        <cdr:cNvPr id="2" name="Textfeld 1"/>
        <cdr:cNvSpPr txBox="1"/>
      </cdr:nvSpPr>
      <cdr:spPr>
        <a:xfrm xmlns:a="http://schemas.openxmlformats.org/drawingml/2006/main">
          <a:off x="323850" y="5105400"/>
          <a:ext cx="6972300" cy="314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400                                    57                                    66                                     277    </a:t>
          </a:r>
          <a:endParaRPr lang="de-DE" sz="1100"/>
        </a:p>
      </cdr:txBody>
    </cdr:sp>
  </cdr:relSizeAnchor>
</c:userShapes>
</file>

<file path=xl/drawings/drawing37.xml><?xml version="1.0" encoding="utf-8"?>
<c:userShapes xmlns:c="http://schemas.openxmlformats.org/drawingml/2006/chart">
  <cdr:relSizeAnchor xmlns:cdr="http://schemas.openxmlformats.org/drawingml/2006/chartDrawing">
    <cdr:from>
      <cdr:x>0.06505</cdr:x>
      <cdr:y>0.89447</cdr:y>
    </cdr:from>
    <cdr:to>
      <cdr:x>0.90468</cdr:x>
      <cdr:y>0.96867</cdr:y>
    </cdr:to>
    <cdr:sp macro="" textlink="">
      <cdr:nvSpPr>
        <cdr:cNvPr id="2" name="Textfeld 1"/>
        <cdr:cNvSpPr txBox="1"/>
      </cdr:nvSpPr>
      <cdr:spPr>
        <a:xfrm xmlns:a="http://schemas.openxmlformats.org/drawingml/2006/main">
          <a:off x="495300" y="4238625"/>
          <a:ext cx="595312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400                                      290                                         25                                          41                </a:t>
          </a:r>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508000</xdr:colOff>
      <xdr:row>29</xdr:row>
      <xdr:rowOff>44450</xdr:rowOff>
    </xdr:from>
    <xdr:to>
      <xdr:col>18</xdr:col>
      <xdr:colOff>311150</xdr:colOff>
      <xdr:row>50</xdr:row>
      <xdr:rowOff>120650</xdr:rowOff>
    </xdr:to>
    <xdr:graphicFrame macro="">
      <xdr:nvGraphicFramePr>
        <xdr:cNvPr id="14337" name="Diagramm 1">
          <a:extLst>
            <a:ext uri="{FF2B5EF4-FFF2-40B4-BE49-F238E27FC236}">
              <a16:creationId xmlns:a16="http://schemas.microsoft.com/office/drawing/2014/main" id="{CC9D7733-3AEE-4778-B1DD-27BFD295F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927100</xdr:colOff>
      <xdr:row>99</xdr:row>
      <xdr:rowOff>95250</xdr:rowOff>
    </xdr:from>
    <xdr:to>
      <xdr:col>11</xdr:col>
      <xdr:colOff>793750</xdr:colOff>
      <xdr:row>129</xdr:row>
      <xdr:rowOff>120650</xdr:rowOff>
    </xdr:to>
    <xdr:graphicFrame macro="">
      <xdr:nvGraphicFramePr>
        <xdr:cNvPr id="14338" name="Inhaltsplatzhalter 4">
          <a:extLst>
            <a:ext uri="{FF2B5EF4-FFF2-40B4-BE49-F238E27FC236}">
              <a16:creationId xmlns:a16="http://schemas.microsoft.com/office/drawing/2014/main" id="{1501C204-6D8D-4F9B-B8BD-7517D0E72385}"/>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216460</xdr:colOff>
      <xdr:row>72</xdr:row>
      <xdr:rowOff>7284</xdr:rowOff>
    </xdr:from>
    <xdr:to>
      <xdr:col>7</xdr:col>
      <xdr:colOff>788875</xdr:colOff>
      <xdr:row>73</xdr:row>
      <xdr:rowOff>22412</xdr:rowOff>
    </xdr:to>
    <xdr:sp macro="" textlink="">
      <xdr:nvSpPr>
        <xdr:cNvPr id="4" name="Textfeld 3">
          <a:extLst>
            <a:ext uri="{FF2B5EF4-FFF2-40B4-BE49-F238E27FC236}">
              <a16:creationId xmlns:a16="http://schemas.microsoft.com/office/drawing/2014/main" id="{9853387E-BF46-4064-8106-C532E64D1A28}"/>
            </a:ext>
          </a:extLst>
        </xdr:cNvPr>
        <xdr:cNvSpPr txBox="1"/>
      </xdr:nvSpPr>
      <xdr:spPr>
        <a:xfrm>
          <a:off x="6843992" y="13543990"/>
          <a:ext cx="2961154" cy="1158128"/>
        </a:xfrm>
        <a:prstGeom prst="rect">
          <a:avLst/>
        </a:prstGeom>
        <a:solidFill>
          <a:schemeClr val="accent1">
            <a:lumMod val="20000"/>
            <a:lumOff val="80000"/>
          </a:schemeClr>
        </a:solidFill>
        <a:ln w="28575"/>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lang="de-DE" sz="1100" b="1"/>
            <a:t>Hinweis:</a:t>
          </a:r>
        </a:p>
        <a:p>
          <a:pPr>
            <a:lnSpc>
              <a:spcPts val="1200"/>
            </a:lnSpc>
          </a:pPr>
          <a:r>
            <a:rPr lang="de-DE" sz="1100"/>
            <a:t>Dauer der Fahrten in Minuten eintragen:</a:t>
          </a:r>
          <a:r>
            <a:rPr lang="de-DE" sz="1100" baseline="0"/>
            <a:t> incl. Gang zum Parkplatz; Fahrt; Gang vom Parkplatz zum Zielort (und zurück).</a:t>
          </a:r>
        </a:p>
        <a:p>
          <a:r>
            <a:rPr lang="de-DE" sz="1100" baseline="0"/>
            <a:t>Dezimalzahl der Stunden wird automatisch errechnet.</a:t>
          </a:r>
        </a:p>
        <a:p>
          <a:pPr>
            <a:lnSpc>
              <a:spcPts val="1100"/>
            </a:lnSpc>
          </a:pPr>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660400</xdr:colOff>
      <xdr:row>73</xdr:row>
      <xdr:rowOff>25400</xdr:rowOff>
    </xdr:from>
    <xdr:to>
      <xdr:col>18</xdr:col>
      <xdr:colOff>400050</xdr:colOff>
      <xdr:row>101</xdr:row>
      <xdr:rowOff>57150</xdr:rowOff>
    </xdr:to>
    <xdr:graphicFrame macro="">
      <xdr:nvGraphicFramePr>
        <xdr:cNvPr id="15361" name="Diagramm 1">
          <a:extLst>
            <a:ext uri="{FF2B5EF4-FFF2-40B4-BE49-F238E27FC236}">
              <a16:creationId xmlns:a16="http://schemas.microsoft.com/office/drawing/2014/main" id="{F233216E-3C40-4FFC-B04A-7ED4DC9E24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342900</xdr:colOff>
      <xdr:row>102</xdr:row>
      <xdr:rowOff>25400</xdr:rowOff>
    </xdr:from>
    <xdr:to>
      <xdr:col>21</xdr:col>
      <xdr:colOff>787400</xdr:colOff>
      <xdr:row>134</xdr:row>
      <xdr:rowOff>120650</xdr:rowOff>
    </xdr:to>
    <xdr:graphicFrame macro="">
      <xdr:nvGraphicFramePr>
        <xdr:cNvPr id="15362" name="Diagramm 2">
          <a:extLst>
            <a:ext uri="{FF2B5EF4-FFF2-40B4-BE49-F238E27FC236}">
              <a16:creationId xmlns:a16="http://schemas.microsoft.com/office/drawing/2014/main" id="{255E343A-A356-4754-AF32-E574518A12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12700</xdr:colOff>
      <xdr:row>197</xdr:row>
      <xdr:rowOff>101600</xdr:rowOff>
    </xdr:from>
    <xdr:to>
      <xdr:col>12</xdr:col>
      <xdr:colOff>69850</xdr:colOff>
      <xdr:row>229</xdr:row>
      <xdr:rowOff>76200</xdr:rowOff>
    </xdr:to>
    <xdr:graphicFrame macro="">
      <xdr:nvGraphicFramePr>
        <xdr:cNvPr id="15363" name="Diagramm 3">
          <a:extLst>
            <a:ext uri="{FF2B5EF4-FFF2-40B4-BE49-F238E27FC236}">
              <a16:creationId xmlns:a16="http://schemas.microsoft.com/office/drawing/2014/main" id="{E05E44F3-985F-4860-8E3C-C4A86CF098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298450</xdr:colOff>
      <xdr:row>197</xdr:row>
      <xdr:rowOff>120650</xdr:rowOff>
    </xdr:from>
    <xdr:to>
      <xdr:col>23</xdr:col>
      <xdr:colOff>361950</xdr:colOff>
      <xdr:row>229</xdr:row>
      <xdr:rowOff>82550</xdr:rowOff>
    </xdr:to>
    <xdr:graphicFrame macro="">
      <xdr:nvGraphicFramePr>
        <xdr:cNvPr id="15364" name="Diagramm 4">
          <a:extLst>
            <a:ext uri="{FF2B5EF4-FFF2-40B4-BE49-F238E27FC236}">
              <a16:creationId xmlns:a16="http://schemas.microsoft.com/office/drawing/2014/main" id="{BD76A066-D5A0-49A6-9AE6-031FA42163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641350</xdr:colOff>
      <xdr:row>230</xdr:row>
      <xdr:rowOff>57150</xdr:rowOff>
    </xdr:from>
    <xdr:to>
      <xdr:col>20</xdr:col>
      <xdr:colOff>381000</xdr:colOff>
      <xdr:row>258</xdr:row>
      <xdr:rowOff>158750</xdr:rowOff>
    </xdr:to>
    <xdr:graphicFrame macro="">
      <xdr:nvGraphicFramePr>
        <xdr:cNvPr id="15365" name="Diagramm 5">
          <a:extLst>
            <a:ext uri="{FF2B5EF4-FFF2-40B4-BE49-F238E27FC236}">
              <a16:creationId xmlns:a16="http://schemas.microsoft.com/office/drawing/2014/main" id="{373E110B-4FF7-4082-A1B7-93B95AF334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57150</xdr:colOff>
      <xdr:row>297</xdr:row>
      <xdr:rowOff>38100</xdr:rowOff>
    </xdr:from>
    <xdr:to>
      <xdr:col>23</xdr:col>
      <xdr:colOff>158750</xdr:colOff>
      <xdr:row>328</xdr:row>
      <xdr:rowOff>101600</xdr:rowOff>
    </xdr:to>
    <xdr:graphicFrame macro="">
      <xdr:nvGraphicFramePr>
        <xdr:cNvPr id="15366" name="Diagramm 6">
          <a:extLst>
            <a:ext uri="{FF2B5EF4-FFF2-40B4-BE49-F238E27FC236}">
              <a16:creationId xmlns:a16="http://schemas.microsoft.com/office/drawing/2014/main" id="{98FC35B9-BCE8-4139-BF91-32F434C526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209550</xdr:colOff>
      <xdr:row>358</xdr:row>
      <xdr:rowOff>25400</xdr:rowOff>
    </xdr:from>
    <xdr:to>
      <xdr:col>23</xdr:col>
      <xdr:colOff>641350</xdr:colOff>
      <xdr:row>390</xdr:row>
      <xdr:rowOff>120650</xdr:rowOff>
    </xdr:to>
    <xdr:graphicFrame macro="">
      <xdr:nvGraphicFramePr>
        <xdr:cNvPr id="15367" name="Diagramm 7">
          <a:extLst>
            <a:ext uri="{FF2B5EF4-FFF2-40B4-BE49-F238E27FC236}">
              <a16:creationId xmlns:a16="http://schemas.microsoft.com/office/drawing/2014/main" id="{DFE4D85B-6308-48E6-B807-FCC6A3FB82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88900</xdr:colOff>
      <xdr:row>455</xdr:row>
      <xdr:rowOff>152400</xdr:rowOff>
    </xdr:from>
    <xdr:to>
      <xdr:col>24</xdr:col>
      <xdr:colOff>520700</xdr:colOff>
      <xdr:row>488</xdr:row>
      <xdr:rowOff>82550</xdr:rowOff>
    </xdr:to>
    <xdr:graphicFrame macro="">
      <xdr:nvGraphicFramePr>
        <xdr:cNvPr id="15368" name="Diagramm 8">
          <a:extLst>
            <a:ext uri="{FF2B5EF4-FFF2-40B4-BE49-F238E27FC236}">
              <a16:creationId xmlns:a16="http://schemas.microsoft.com/office/drawing/2014/main" id="{16FF89AC-5976-465C-82F9-C8EBD1D93E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69850</xdr:colOff>
      <xdr:row>456</xdr:row>
      <xdr:rowOff>25400</xdr:rowOff>
    </xdr:from>
    <xdr:to>
      <xdr:col>12</xdr:col>
      <xdr:colOff>501650</xdr:colOff>
      <xdr:row>488</xdr:row>
      <xdr:rowOff>120650</xdr:rowOff>
    </xdr:to>
    <xdr:graphicFrame macro="">
      <xdr:nvGraphicFramePr>
        <xdr:cNvPr id="15369" name="Diagramm 9">
          <a:extLst>
            <a:ext uri="{FF2B5EF4-FFF2-40B4-BE49-F238E27FC236}">
              <a16:creationId xmlns:a16="http://schemas.microsoft.com/office/drawing/2014/main" id="{31736ED7-84CC-4443-9A0C-C11D8525CB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762000</xdr:colOff>
      <xdr:row>490</xdr:row>
      <xdr:rowOff>38100</xdr:rowOff>
    </xdr:from>
    <xdr:to>
      <xdr:col>24</xdr:col>
      <xdr:colOff>387350</xdr:colOff>
      <xdr:row>522</xdr:row>
      <xdr:rowOff>133350</xdr:rowOff>
    </xdr:to>
    <xdr:graphicFrame macro="">
      <xdr:nvGraphicFramePr>
        <xdr:cNvPr id="15370" name="Diagramm 10">
          <a:extLst>
            <a:ext uri="{FF2B5EF4-FFF2-40B4-BE49-F238E27FC236}">
              <a16:creationId xmlns:a16="http://schemas.microsoft.com/office/drawing/2014/main" id="{286CA655-63A6-4765-BAF7-A5061C4AC4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12</xdr:col>
      <xdr:colOff>190500</xdr:colOff>
      <xdr:row>523</xdr:row>
      <xdr:rowOff>76200</xdr:rowOff>
    </xdr:from>
    <xdr:to>
      <xdr:col>23</xdr:col>
      <xdr:colOff>317500</xdr:colOff>
      <xdr:row>557</xdr:row>
      <xdr:rowOff>114300</xdr:rowOff>
    </xdr:to>
    <xdr:graphicFrame macro="">
      <xdr:nvGraphicFramePr>
        <xdr:cNvPr id="15371" name="Diagramm 11">
          <a:extLst>
            <a:ext uri="{FF2B5EF4-FFF2-40B4-BE49-F238E27FC236}">
              <a16:creationId xmlns:a16="http://schemas.microsoft.com/office/drawing/2014/main" id="{B1F28D05-780A-4B84-9B39-94A349B393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12</xdr:col>
      <xdr:colOff>603250</xdr:colOff>
      <xdr:row>2</xdr:row>
      <xdr:rowOff>19050</xdr:rowOff>
    </xdr:from>
    <xdr:to>
      <xdr:col>24</xdr:col>
      <xdr:colOff>768350</xdr:colOff>
      <xdr:row>36</xdr:row>
      <xdr:rowOff>95250</xdr:rowOff>
    </xdr:to>
    <xdr:graphicFrame macro="">
      <xdr:nvGraphicFramePr>
        <xdr:cNvPr id="15372" name="Diagramm 12">
          <a:extLst>
            <a:ext uri="{FF2B5EF4-FFF2-40B4-BE49-F238E27FC236}">
              <a16:creationId xmlns:a16="http://schemas.microsoft.com/office/drawing/2014/main" id="{D7C64DDF-9048-45C3-B141-F1AE048C88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69850</xdr:colOff>
      <xdr:row>37</xdr:row>
      <xdr:rowOff>6350</xdr:rowOff>
    </xdr:from>
    <xdr:to>
      <xdr:col>24</xdr:col>
      <xdr:colOff>69850</xdr:colOff>
      <xdr:row>70</xdr:row>
      <xdr:rowOff>152400</xdr:rowOff>
    </xdr:to>
    <xdr:graphicFrame macro="">
      <xdr:nvGraphicFramePr>
        <xdr:cNvPr id="15373" name="Diagramm 13">
          <a:extLst>
            <a:ext uri="{FF2B5EF4-FFF2-40B4-BE49-F238E27FC236}">
              <a16:creationId xmlns:a16="http://schemas.microsoft.com/office/drawing/2014/main" id="{5A273DB7-3D9E-4249-8078-2ABD2E246A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25</xdr:col>
      <xdr:colOff>190500</xdr:colOff>
      <xdr:row>37</xdr:row>
      <xdr:rowOff>25400</xdr:rowOff>
    </xdr:from>
    <xdr:to>
      <xdr:col>37</xdr:col>
      <xdr:colOff>190500</xdr:colOff>
      <xdr:row>74</xdr:row>
      <xdr:rowOff>38100</xdr:rowOff>
    </xdr:to>
    <xdr:graphicFrame macro="">
      <xdr:nvGraphicFramePr>
        <xdr:cNvPr id="15374" name="Diagramm 14">
          <a:extLst>
            <a:ext uri="{FF2B5EF4-FFF2-40B4-BE49-F238E27FC236}">
              <a16:creationId xmlns:a16="http://schemas.microsoft.com/office/drawing/2014/main" id="{21282F82-E7F7-4D9A-AADB-8E2F98485C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37</xdr:col>
      <xdr:colOff>330200</xdr:colOff>
      <xdr:row>37</xdr:row>
      <xdr:rowOff>6350</xdr:rowOff>
    </xdr:from>
    <xdr:to>
      <xdr:col>49</xdr:col>
      <xdr:colOff>330200</xdr:colOff>
      <xdr:row>74</xdr:row>
      <xdr:rowOff>19050</xdr:rowOff>
    </xdr:to>
    <xdr:graphicFrame macro="">
      <xdr:nvGraphicFramePr>
        <xdr:cNvPr id="15375" name="Diagramm 15">
          <a:extLst>
            <a:ext uri="{FF2B5EF4-FFF2-40B4-BE49-F238E27FC236}">
              <a16:creationId xmlns:a16="http://schemas.microsoft.com/office/drawing/2014/main" id="{2F782AE8-E595-4DC5-AC7C-CDA671FDED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50</xdr:col>
      <xdr:colOff>0</xdr:colOff>
      <xdr:row>37</xdr:row>
      <xdr:rowOff>0</xdr:rowOff>
    </xdr:from>
    <xdr:to>
      <xdr:col>62</xdr:col>
      <xdr:colOff>0</xdr:colOff>
      <xdr:row>74</xdr:row>
      <xdr:rowOff>6350</xdr:rowOff>
    </xdr:to>
    <xdr:graphicFrame macro="">
      <xdr:nvGraphicFramePr>
        <xdr:cNvPr id="15376" name="Diagramm 16">
          <a:extLst>
            <a:ext uri="{FF2B5EF4-FFF2-40B4-BE49-F238E27FC236}">
              <a16:creationId xmlns:a16="http://schemas.microsoft.com/office/drawing/2014/main" id="{AF0D4D72-4871-4BC2-8C75-5E8A4A230B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32</xdr:col>
      <xdr:colOff>158750</xdr:colOff>
      <xdr:row>230</xdr:row>
      <xdr:rowOff>19050</xdr:rowOff>
    </xdr:from>
    <xdr:to>
      <xdr:col>43</xdr:col>
      <xdr:colOff>228600</xdr:colOff>
      <xdr:row>261</xdr:row>
      <xdr:rowOff>63500</xdr:rowOff>
    </xdr:to>
    <xdr:graphicFrame macro="">
      <xdr:nvGraphicFramePr>
        <xdr:cNvPr id="15377" name="Diagramm 17">
          <a:extLst>
            <a:ext uri="{FF2B5EF4-FFF2-40B4-BE49-F238E27FC236}">
              <a16:creationId xmlns:a16="http://schemas.microsoft.com/office/drawing/2014/main" id="{A5380513-E394-4E27-9F60-B7B84BF780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26</xdr:col>
      <xdr:colOff>628650</xdr:colOff>
      <xdr:row>559</xdr:row>
      <xdr:rowOff>133350</xdr:rowOff>
    </xdr:from>
    <xdr:to>
      <xdr:col>39</xdr:col>
      <xdr:colOff>120650</xdr:colOff>
      <xdr:row>594</xdr:row>
      <xdr:rowOff>114300</xdr:rowOff>
    </xdr:to>
    <xdr:graphicFrame macro="">
      <xdr:nvGraphicFramePr>
        <xdr:cNvPr id="15378" name="Diagramm 18">
          <a:extLst>
            <a:ext uri="{FF2B5EF4-FFF2-40B4-BE49-F238E27FC236}">
              <a16:creationId xmlns:a16="http://schemas.microsoft.com/office/drawing/2014/main" id="{412230C2-5544-486E-B2FD-C95B9F48D5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39</xdr:col>
      <xdr:colOff>317500</xdr:colOff>
      <xdr:row>559</xdr:row>
      <xdr:rowOff>152400</xdr:rowOff>
    </xdr:from>
    <xdr:to>
      <xdr:col>51</xdr:col>
      <xdr:colOff>609600</xdr:colOff>
      <xdr:row>594</xdr:row>
      <xdr:rowOff>133350</xdr:rowOff>
    </xdr:to>
    <xdr:graphicFrame macro="">
      <xdr:nvGraphicFramePr>
        <xdr:cNvPr id="15379" name="Diagramm 19">
          <a:extLst>
            <a:ext uri="{FF2B5EF4-FFF2-40B4-BE49-F238E27FC236}">
              <a16:creationId xmlns:a16="http://schemas.microsoft.com/office/drawing/2014/main" id="{9359A717-5145-43E6-ABB1-9D92B11110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43</xdr:col>
      <xdr:colOff>603250</xdr:colOff>
      <xdr:row>229</xdr:row>
      <xdr:rowOff>120650</xdr:rowOff>
    </xdr:from>
    <xdr:to>
      <xdr:col>55</xdr:col>
      <xdr:colOff>0</xdr:colOff>
      <xdr:row>261</xdr:row>
      <xdr:rowOff>82550</xdr:rowOff>
    </xdr:to>
    <xdr:graphicFrame macro="">
      <xdr:nvGraphicFramePr>
        <xdr:cNvPr id="15380" name="Diagramm 20">
          <a:extLst>
            <a:ext uri="{FF2B5EF4-FFF2-40B4-BE49-F238E27FC236}">
              <a16:creationId xmlns:a16="http://schemas.microsoft.com/office/drawing/2014/main" id="{04D211E4-D0EB-446B-9717-236FAC2043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55</xdr:col>
      <xdr:colOff>298450</xdr:colOff>
      <xdr:row>229</xdr:row>
      <xdr:rowOff>133350</xdr:rowOff>
    </xdr:from>
    <xdr:to>
      <xdr:col>66</xdr:col>
      <xdr:colOff>501650</xdr:colOff>
      <xdr:row>261</xdr:row>
      <xdr:rowOff>95250</xdr:rowOff>
    </xdr:to>
    <xdr:graphicFrame macro="">
      <xdr:nvGraphicFramePr>
        <xdr:cNvPr id="15381" name="Diagramm 21">
          <a:extLst>
            <a:ext uri="{FF2B5EF4-FFF2-40B4-BE49-F238E27FC236}">
              <a16:creationId xmlns:a16="http://schemas.microsoft.com/office/drawing/2014/main" id="{2CE16712-F593-4CAA-A23D-0F8280B475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171450</xdr:colOff>
      <xdr:row>0</xdr:row>
      <xdr:rowOff>139700</xdr:rowOff>
    </xdr:from>
    <xdr:to>
      <xdr:col>12</xdr:col>
      <xdr:colOff>342900</xdr:colOff>
      <xdr:row>35</xdr:row>
      <xdr:rowOff>57150</xdr:rowOff>
    </xdr:to>
    <xdr:graphicFrame macro="">
      <xdr:nvGraphicFramePr>
        <xdr:cNvPr id="15382" name="Diagramm 22">
          <a:extLst>
            <a:ext uri="{FF2B5EF4-FFF2-40B4-BE49-F238E27FC236}">
              <a16:creationId xmlns:a16="http://schemas.microsoft.com/office/drawing/2014/main" id="{F459877D-14CE-4889-AD68-15A40AB9A1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0</xdr:col>
      <xdr:colOff>190500</xdr:colOff>
      <xdr:row>72</xdr:row>
      <xdr:rowOff>101600</xdr:rowOff>
    </xdr:from>
    <xdr:to>
      <xdr:col>8</xdr:col>
      <xdr:colOff>730250</xdr:colOff>
      <xdr:row>100</xdr:row>
      <xdr:rowOff>133350</xdr:rowOff>
    </xdr:to>
    <xdr:graphicFrame macro="">
      <xdr:nvGraphicFramePr>
        <xdr:cNvPr id="15383" name="Diagramm 23">
          <a:extLst>
            <a:ext uri="{FF2B5EF4-FFF2-40B4-BE49-F238E27FC236}">
              <a16:creationId xmlns:a16="http://schemas.microsoft.com/office/drawing/2014/main" id="{43C24D4F-92B6-4B72-9A29-647B7BA54A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0</xdr:col>
      <xdr:colOff>450850</xdr:colOff>
      <xdr:row>101</xdr:row>
      <xdr:rowOff>114300</xdr:rowOff>
    </xdr:from>
    <xdr:to>
      <xdr:col>11</xdr:col>
      <xdr:colOff>101600</xdr:colOff>
      <xdr:row>134</xdr:row>
      <xdr:rowOff>38100</xdr:rowOff>
    </xdr:to>
    <xdr:graphicFrame macro="">
      <xdr:nvGraphicFramePr>
        <xdr:cNvPr id="15384" name="Diagramm 24">
          <a:extLst>
            <a:ext uri="{FF2B5EF4-FFF2-40B4-BE49-F238E27FC236}">
              <a16:creationId xmlns:a16="http://schemas.microsoft.com/office/drawing/2014/main" id="{1A6F044B-2607-428B-B8B2-E52073B5AC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717550</xdr:colOff>
      <xdr:row>135</xdr:row>
      <xdr:rowOff>114300</xdr:rowOff>
    </xdr:from>
    <xdr:to>
      <xdr:col>10</xdr:col>
      <xdr:colOff>679450</xdr:colOff>
      <xdr:row>163</xdr:row>
      <xdr:rowOff>63500</xdr:rowOff>
    </xdr:to>
    <xdr:graphicFrame macro="">
      <xdr:nvGraphicFramePr>
        <xdr:cNvPr id="15385" name="Diagramm 25">
          <a:extLst>
            <a:ext uri="{FF2B5EF4-FFF2-40B4-BE49-F238E27FC236}">
              <a16:creationId xmlns:a16="http://schemas.microsoft.com/office/drawing/2014/main" id="{343E75AA-9494-4FDB-B1A4-5C981CB7A5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11</xdr:col>
      <xdr:colOff>469900</xdr:colOff>
      <xdr:row>135</xdr:row>
      <xdr:rowOff>101600</xdr:rowOff>
    </xdr:from>
    <xdr:to>
      <xdr:col>21</xdr:col>
      <xdr:colOff>450850</xdr:colOff>
      <xdr:row>163</xdr:row>
      <xdr:rowOff>57150</xdr:rowOff>
    </xdr:to>
    <xdr:graphicFrame macro="">
      <xdr:nvGraphicFramePr>
        <xdr:cNvPr id="15386" name="Diagramm 26">
          <a:extLst>
            <a:ext uri="{FF2B5EF4-FFF2-40B4-BE49-F238E27FC236}">
              <a16:creationId xmlns:a16="http://schemas.microsoft.com/office/drawing/2014/main" id="{B581725D-7B54-4153-A118-48F2B39740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xdr:col>
      <xdr:colOff>31750</xdr:colOff>
      <xdr:row>164</xdr:row>
      <xdr:rowOff>133350</xdr:rowOff>
    </xdr:from>
    <xdr:to>
      <xdr:col>12</xdr:col>
      <xdr:colOff>88900</xdr:colOff>
      <xdr:row>196</xdr:row>
      <xdr:rowOff>101600</xdr:rowOff>
    </xdr:to>
    <xdr:graphicFrame macro="">
      <xdr:nvGraphicFramePr>
        <xdr:cNvPr id="15387" name="Diagramm 27">
          <a:extLst>
            <a:ext uri="{FF2B5EF4-FFF2-40B4-BE49-F238E27FC236}">
              <a16:creationId xmlns:a16="http://schemas.microsoft.com/office/drawing/2014/main" id="{7EA48925-4D3F-4459-87DC-A1ECDE95D9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12</xdr:col>
      <xdr:colOff>361950</xdr:colOff>
      <xdr:row>164</xdr:row>
      <xdr:rowOff>152400</xdr:rowOff>
    </xdr:from>
    <xdr:to>
      <xdr:col>23</xdr:col>
      <xdr:colOff>419100</xdr:colOff>
      <xdr:row>196</xdr:row>
      <xdr:rowOff>114300</xdr:rowOff>
    </xdr:to>
    <xdr:graphicFrame macro="">
      <xdr:nvGraphicFramePr>
        <xdr:cNvPr id="15388" name="Diagramm 28">
          <a:extLst>
            <a:ext uri="{FF2B5EF4-FFF2-40B4-BE49-F238E27FC236}">
              <a16:creationId xmlns:a16="http://schemas.microsoft.com/office/drawing/2014/main" id="{26246A19-A5B4-4C3E-AE66-6EBBA6C4E4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0</xdr:col>
      <xdr:colOff>622300</xdr:colOff>
      <xdr:row>230</xdr:row>
      <xdr:rowOff>25400</xdr:rowOff>
    </xdr:from>
    <xdr:to>
      <xdr:col>10</xdr:col>
      <xdr:colOff>361950</xdr:colOff>
      <xdr:row>258</xdr:row>
      <xdr:rowOff>25400</xdr:rowOff>
    </xdr:to>
    <xdr:graphicFrame macro="">
      <xdr:nvGraphicFramePr>
        <xdr:cNvPr id="15389" name="Diagramm 29">
          <a:extLst>
            <a:ext uri="{FF2B5EF4-FFF2-40B4-BE49-F238E27FC236}">
              <a16:creationId xmlns:a16="http://schemas.microsoft.com/office/drawing/2014/main" id="{6497FCCD-FFBC-45C2-BB25-A58776A731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21</xdr:col>
      <xdr:colOff>31750</xdr:colOff>
      <xdr:row>229</xdr:row>
      <xdr:rowOff>152400</xdr:rowOff>
    </xdr:from>
    <xdr:to>
      <xdr:col>32</xdr:col>
      <xdr:colOff>101600</xdr:colOff>
      <xdr:row>261</xdr:row>
      <xdr:rowOff>38100</xdr:rowOff>
    </xdr:to>
    <xdr:graphicFrame macro="">
      <xdr:nvGraphicFramePr>
        <xdr:cNvPr id="15390" name="Diagramm 30">
          <a:extLst>
            <a:ext uri="{FF2B5EF4-FFF2-40B4-BE49-F238E27FC236}">
              <a16:creationId xmlns:a16="http://schemas.microsoft.com/office/drawing/2014/main" id="{18670F1C-A4A8-45D2-AE9E-1DD0FE5C2F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0</xdr:col>
      <xdr:colOff>438150</xdr:colOff>
      <xdr:row>258</xdr:row>
      <xdr:rowOff>139700</xdr:rowOff>
    </xdr:from>
    <xdr:to>
      <xdr:col>13</xdr:col>
      <xdr:colOff>241300</xdr:colOff>
      <xdr:row>294</xdr:row>
      <xdr:rowOff>139700</xdr:rowOff>
    </xdr:to>
    <xdr:graphicFrame macro="">
      <xdr:nvGraphicFramePr>
        <xdr:cNvPr id="15391" name="Diagramm 31">
          <a:extLst>
            <a:ext uri="{FF2B5EF4-FFF2-40B4-BE49-F238E27FC236}">
              <a16:creationId xmlns:a16="http://schemas.microsoft.com/office/drawing/2014/main" id="{A54CBDAB-65EA-4FEC-B14D-AD59746145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13</xdr:col>
      <xdr:colOff>609600</xdr:colOff>
      <xdr:row>260</xdr:row>
      <xdr:rowOff>152400</xdr:rowOff>
    </xdr:from>
    <xdr:to>
      <xdr:col>26</xdr:col>
      <xdr:colOff>387350</xdr:colOff>
      <xdr:row>296</xdr:row>
      <xdr:rowOff>139700</xdr:rowOff>
    </xdr:to>
    <xdr:graphicFrame macro="">
      <xdr:nvGraphicFramePr>
        <xdr:cNvPr id="15392" name="Diagramm 32">
          <a:extLst>
            <a:ext uri="{FF2B5EF4-FFF2-40B4-BE49-F238E27FC236}">
              <a16:creationId xmlns:a16="http://schemas.microsoft.com/office/drawing/2014/main" id="{F1464026-F837-4DCB-8062-CB687DBFEA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0</xdr:col>
      <xdr:colOff>247650</xdr:colOff>
      <xdr:row>296</xdr:row>
      <xdr:rowOff>38100</xdr:rowOff>
    </xdr:from>
    <xdr:to>
      <xdr:col>11</xdr:col>
      <xdr:colOff>349250</xdr:colOff>
      <xdr:row>327</xdr:row>
      <xdr:rowOff>101600</xdr:rowOff>
    </xdr:to>
    <xdr:graphicFrame macro="">
      <xdr:nvGraphicFramePr>
        <xdr:cNvPr id="15393" name="Diagramm 33">
          <a:extLst>
            <a:ext uri="{FF2B5EF4-FFF2-40B4-BE49-F238E27FC236}">
              <a16:creationId xmlns:a16="http://schemas.microsoft.com/office/drawing/2014/main" id="{8F7A1663-AB26-418D-A72B-048F31A34D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0</xdr:col>
      <xdr:colOff>679450</xdr:colOff>
      <xdr:row>328</xdr:row>
      <xdr:rowOff>133350</xdr:rowOff>
    </xdr:from>
    <xdr:to>
      <xdr:col>10</xdr:col>
      <xdr:colOff>641350</xdr:colOff>
      <xdr:row>356</xdr:row>
      <xdr:rowOff>82550</xdr:rowOff>
    </xdr:to>
    <xdr:graphicFrame macro="">
      <xdr:nvGraphicFramePr>
        <xdr:cNvPr id="15394" name="Diagramm 34">
          <a:extLst>
            <a:ext uri="{FF2B5EF4-FFF2-40B4-BE49-F238E27FC236}">
              <a16:creationId xmlns:a16="http://schemas.microsoft.com/office/drawing/2014/main" id="{0D955A67-D84E-4D15-B9A7-D43677DC3C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0</xdr:col>
      <xdr:colOff>539750</xdr:colOff>
      <xdr:row>357</xdr:row>
      <xdr:rowOff>114300</xdr:rowOff>
    </xdr:from>
    <xdr:to>
      <xdr:col>12</xdr:col>
      <xdr:colOff>171450</xdr:colOff>
      <xdr:row>390</xdr:row>
      <xdr:rowOff>44450</xdr:rowOff>
    </xdr:to>
    <xdr:graphicFrame macro="">
      <xdr:nvGraphicFramePr>
        <xdr:cNvPr id="15395" name="Diagramm 35">
          <a:extLst>
            <a:ext uri="{FF2B5EF4-FFF2-40B4-BE49-F238E27FC236}">
              <a16:creationId xmlns:a16="http://schemas.microsoft.com/office/drawing/2014/main" id="{B6F31D76-273C-4C0B-B8E9-F360D88BB4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0</xdr:col>
      <xdr:colOff>679450</xdr:colOff>
      <xdr:row>421</xdr:row>
      <xdr:rowOff>152400</xdr:rowOff>
    </xdr:from>
    <xdr:to>
      <xdr:col>12</xdr:col>
      <xdr:colOff>311150</xdr:colOff>
      <xdr:row>454</xdr:row>
      <xdr:rowOff>82550</xdr:rowOff>
    </xdr:to>
    <xdr:graphicFrame macro="">
      <xdr:nvGraphicFramePr>
        <xdr:cNvPr id="15396" name="Diagramm 36">
          <a:extLst>
            <a:ext uri="{FF2B5EF4-FFF2-40B4-BE49-F238E27FC236}">
              <a16:creationId xmlns:a16="http://schemas.microsoft.com/office/drawing/2014/main" id="{A3A999AD-ED39-4D4B-9046-D08BB349F0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13</xdr:col>
      <xdr:colOff>0</xdr:colOff>
      <xdr:row>422</xdr:row>
      <xdr:rowOff>0</xdr:rowOff>
    </xdr:from>
    <xdr:to>
      <xdr:col>24</xdr:col>
      <xdr:colOff>431800</xdr:colOff>
      <xdr:row>454</xdr:row>
      <xdr:rowOff>95250</xdr:rowOff>
    </xdr:to>
    <xdr:graphicFrame macro="">
      <xdr:nvGraphicFramePr>
        <xdr:cNvPr id="15397" name="Diagramm 37">
          <a:extLst>
            <a:ext uri="{FF2B5EF4-FFF2-40B4-BE49-F238E27FC236}">
              <a16:creationId xmlns:a16="http://schemas.microsoft.com/office/drawing/2014/main" id="{DCD7D7E7-1181-4C4A-A777-750561740C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0</xdr:col>
      <xdr:colOff>781050</xdr:colOff>
      <xdr:row>489</xdr:row>
      <xdr:rowOff>63500</xdr:rowOff>
    </xdr:from>
    <xdr:to>
      <xdr:col>12</xdr:col>
      <xdr:colOff>412750</xdr:colOff>
      <xdr:row>522</xdr:row>
      <xdr:rowOff>0</xdr:rowOff>
    </xdr:to>
    <xdr:graphicFrame macro="">
      <xdr:nvGraphicFramePr>
        <xdr:cNvPr id="15398" name="Diagramm 38">
          <a:extLst>
            <a:ext uri="{FF2B5EF4-FFF2-40B4-BE49-F238E27FC236}">
              <a16:creationId xmlns:a16="http://schemas.microsoft.com/office/drawing/2014/main" id="{186A7E22-5652-449D-A842-7F1DBCBAAC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0</xdr:col>
      <xdr:colOff>349250</xdr:colOff>
      <xdr:row>523</xdr:row>
      <xdr:rowOff>44450</xdr:rowOff>
    </xdr:from>
    <xdr:to>
      <xdr:col>11</xdr:col>
      <xdr:colOff>482600</xdr:colOff>
      <xdr:row>557</xdr:row>
      <xdr:rowOff>82550</xdr:rowOff>
    </xdr:to>
    <xdr:graphicFrame macro="">
      <xdr:nvGraphicFramePr>
        <xdr:cNvPr id="15399" name="Diagramm 39">
          <a:extLst>
            <a:ext uri="{FF2B5EF4-FFF2-40B4-BE49-F238E27FC236}">
              <a16:creationId xmlns:a16="http://schemas.microsoft.com/office/drawing/2014/main" id="{537FF7CB-97AA-465D-ACDB-4527B40BF1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0</xdr:col>
      <xdr:colOff>298450</xdr:colOff>
      <xdr:row>559</xdr:row>
      <xdr:rowOff>44450</xdr:rowOff>
    </xdr:from>
    <xdr:to>
      <xdr:col>12</xdr:col>
      <xdr:colOff>590550</xdr:colOff>
      <xdr:row>594</xdr:row>
      <xdr:rowOff>25400</xdr:rowOff>
    </xdr:to>
    <xdr:graphicFrame macro="">
      <xdr:nvGraphicFramePr>
        <xdr:cNvPr id="15400" name="Diagramm 40">
          <a:extLst>
            <a:ext uri="{FF2B5EF4-FFF2-40B4-BE49-F238E27FC236}">
              <a16:creationId xmlns:a16="http://schemas.microsoft.com/office/drawing/2014/main" id="{960A4976-F678-48DA-B674-E340C55F54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13</xdr:col>
      <xdr:colOff>381000</xdr:colOff>
      <xdr:row>559</xdr:row>
      <xdr:rowOff>82550</xdr:rowOff>
    </xdr:from>
    <xdr:to>
      <xdr:col>25</xdr:col>
      <xdr:colOff>673100</xdr:colOff>
      <xdr:row>594</xdr:row>
      <xdr:rowOff>63500</xdr:rowOff>
    </xdr:to>
    <xdr:graphicFrame macro="">
      <xdr:nvGraphicFramePr>
        <xdr:cNvPr id="15401" name="Diagramm 41">
          <a:extLst>
            <a:ext uri="{FF2B5EF4-FFF2-40B4-BE49-F238E27FC236}">
              <a16:creationId xmlns:a16="http://schemas.microsoft.com/office/drawing/2014/main" id="{D0003DFB-B8C3-44E1-9D08-EDC784BC39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0</xdr:col>
      <xdr:colOff>431800</xdr:colOff>
      <xdr:row>595</xdr:row>
      <xdr:rowOff>19050</xdr:rowOff>
    </xdr:from>
    <xdr:to>
      <xdr:col>13</xdr:col>
      <xdr:colOff>209550</xdr:colOff>
      <xdr:row>631</xdr:row>
      <xdr:rowOff>6350</xdr:rowOff>
    </xdr:to>
    <xdr:graphicFrame macro="">
      <xdr:nvGraphicFramePr>
        <xdr:cNvPr id="15402" name="Diagramm 42">
          <a:extLst>
            <a:ext uri="{FF2B5EF4-FFF2-40B4-BE49-F238E27FC236}">
              <a16:creationId xmlns:a16="http://schemas.microsoft.com/office/drawing/2014/main" id="{2F61EAEA-74D3-468F-8C2F-2A2AB3A473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13</xdr:col>
      <xdr:colOff>501650</xdr:colOff>
      <xdr:row>595</xdr:row>
      <xdr:rowOff>63500</xdr:rowOff>
    </xdr:from>
    <xdr:to>
      <xdr:col>27</xdr:col>
      <xdr:colOff>57150</xdr:colOff>
      <xdr:row>631</xdr:row>
      <xdr:rowOff>57150</xdr:rowOff>
    </xdr:to>
    <xdr:graphicFrame macro="">
      <xdr:nvGraphicFramePr>
        <xdr:cNvPr id="15403" name="Diagramm 43">
          <a:extLst>
            <a:ext uri="{FF2B5EF4-FFF2-40B4-BE49-F238E27FC236}">
              <a16:creationId xmlns:a16="http://schemas.microsoft.com/office/drawing/2014/main" id="{DD33A595-6C74-4208-8E9C-9A921BAB38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1</xdr:col>
      <xdr:colOff>571500</xdr:colOff>
      <xdr:row>633</xdr:row>
      <xdr:rowOff>0</xdr:rowOff>
    </xdr:from>
    <xdr:to>
      <xdr:col>14</xdr:col>
      <xdr:colOff>349250</xdr:colOff>
      <xdr:row>668</xdr:row>
      <xdr:rowOff>152400</xdr:rowOff>
    </xdr:to>
    <xdr:graphicFrame macro="">
      <xdr:nvGraphicFramePr>
        <xdr:cNvPr id="15404" name="Diagramm 44">
          <a:extLst>
            <a:ext uri="{FF2B5EF4-FFF2-40B4-BE49-F238E27FC236}">
              <a16:creationId xmlns:a16="http://schemas.microsoft.com/office/drawing/2014/main" id="{0F6F0910-28DE-41E5-9292-24105202D8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15</xdr:col>
      <xdr:colOff>228600</xdr:colOff>
      <xdr:row>633</xdr:row>
      <xdr:rowOff>95250</xdr:rowOff>
    </xdr:from>
    <xdr:to>
      <xdr:col>28</xdr:col>
      <xdr:colOff>12700</xdr:colOff>
      <xdr:row>669</xdr:row>
      <xdr:rowOff>82550</xdr:rowOff>
    </xdr:to>
    <xdr:graphicFrame macro="">
      <xdr:nvGraphicFramePr>
        <xdr:cNvPr id="15405" name="Diagramm 45">
          <a:extLst>
            <a:ext uri="{FF2B5EF4-FFF2-40B4-BE49-F238E27FC236}">
              <a16:creationId xmlns:a16="http://schemas.microsoft.com/office/drawing/2014/main" id="{04FC2F9D-5C33-4F79-A867-386F9467BA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0</xdr:col>
      <xdr:colOff>0</xdr:colOff>
      <xdr:row>36</xdr:row>
      <xdr:rowOff>6350</xdr:rowOff>
    </xdr:from>
    <xdr:to>
      <xdr:col>12</xdr:col>
      <xdr:colOff>0</xdr:colOff>
      <xdr:row>69</xdr:row>
      <xdr:rowOff>152400</xdr:rowOff>
    </xdr:to>
    <xdr:graphicFrame macro="">
      <xdr:nvGraphicFramePr>
        <xdr:cNvPr id="15406" name="Diagramm 46">
          <a:extLst>
            <a:ext uri="{FF2B5EF4-FFF2-40B4-BE49-F238E27FC236}">
              <a16:creationId xmlns:a16="http://schemas.microsoft.com/office/drawing/2014/main" id="{E513DB8C-8BDB-483F-AD21-CBBCB4FBE9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1</xdr:col>
      <xdr:colOff>641350</xdr:colOff>
      <xdr:row>391</xdr:row>
      <xdr:rowOff>63500</xdr:rowOff>
    </xdr:from>
    <xdr:to>
      <xdr:col>11</xdr:col>
      <xdr:colOff>120650</xdr:colOff>
      <xdr:row>420</xdr:row>
      <xdr:rowOff>120650</xdr:rowOff>
    </xdr:to>
    <xdr:graphicFrame macro="">
      <xdr:nvGraphicFramePr>
        <xdr:cNvPr id="15407" name="Diagramm 47">
          <a:extLst>
            <a:ext uri="{FF2B5EF4-FFF2-40B4-BE49-F238E27FC236}">
              <a16:creationId xmlns:a16="http://schemas.microsoft.com/office/drawing/2014/main" id="{74079113-A19E-44F9-BF49-9253EFD2F7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0</xdr:col>
      <xdr:colOff>168275</xdr:colOff>
      <xdr:row>0</xdr:row>
      <xdr:rowOff>38100</xdr:rowOff>
    </xdr:from>
    <xdr:to>
      <xdr:col>5</xdr:col>
      <xdr:colOff>419115</xdr:colOff>
      <xdr:row>6</xdr:row>
      <xdr:rowOff>95250</xdr:rowOff>
    </xdr:to>
    <xdr:sp macro="" textlink="">
      <xdr:nvSpPr>
        <xdr:cNvPr id="49" name="Textfeld 48">
          <a:extLst>
            <a:ext uri="{FF2B5EF4-FFF2-40B4-BE49-F238E27FC236}">
              <a16:creationId xmlns:a16="http://schemas.microsoft.com/office/drawing/2014/main" id="{10CA0892-58FA-4F7F-9C48-5A146D927F62}"/>
            </a:ext>
          </a:extLst>
        </xdr:cNvPr>
        <xdr:cNvSpPr txBox="1"/>
      </xdr:nvSpPr>
      <xdr:spPr>
        <a:xfrm>
          <a:off x="161925" y="38100"/>
          <a:ext cx="4048125"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Die Diagramme ergeben sich automatisch</a:t>
          </a:r>
          <a:r>
            <a:rPr lang="de-DE" sz="1100" baseline="0"/>
            <a:t> aus den Auswertungen (Tabellen).</a:t>
          </a:r>
          <a:endParaRPr lang="de-DE" sz="1100"/>
        </a:p>
      </xdr:txBody>
    </xdr:sp>
    <xdr:clientData/>
  </xdr:twoCellAnchor>
</xdr:wsDr>
</file>

<file path=xl/drawings/drawing6.xml><?xml version="1.0" encoding="utf-8"?>
<c:userShapes xmlns:c="http://schemas.openxmlformats.org/drawingml/2006/chart">
  <cdr:relSizeAnchor xmlns:cdr="http://schemas.openxmlformats.org/drawingml/2006/chartDrawing">
    <cdr:from>
      <cdr:x>0.04007</cdr:x>
      <cdr:y>0.88958</cdr:y>
    </cdr:from>
    <cdr:to>
      <cdr:x>0.98538</cdr:x>
      <cdr:y>0.95947</cdr:y>
    </cdr:to>
    <cdr:sp macro="" textlink="">
      <cdr:nvSpPr>
        <cdr:cNvPr id="2" name="Textfeld 1"/>
        <cdr:cNvSpPr txBox="1"/>
      </cdr:nvSpPr>
      <cdr:spPr>
        <a:xfrm xmlns:a="http://schemas.openxmlformats.org/drawingml/2006/main">
          <a:off x="276225" y="4038601"/>
          <a:ext cx="6229350"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a:t>
          </a:r>
          <a:r>
            <a:rPr lang="de-DE" sz="1100" baseline="0"/>
            <a:t> =                  XXXX                            XXXX                           XXXX                             XXXX</a:t>
          </a: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0.03757</cdr:x>
      <cdr:y>0.90833</cdr:y>
    </cdr:from>
    <cdr:to>
      <cdr:x>0.84921</cdr:x>
      <cdr:y>0.97216</cdr:y>
    </cdr:to>
    <cdr:sp macro="" textlink="">
      <cdr:nvSpPr>
        <cdr:cNvPr id="2" name="Textfeld 1"/>
        <cdr:cNvSpPr txBox="1"/>
      </cdr:nvSpPr>
      <cdr:spPr>
        <a:xfrm xmlns:a="http://schemas.openxmlformats.org/drawingml/2006/main">
          <a:off x="314325" y="4610100"/>
          <a:ext cx="6524625"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a:t>
          </a:r>
          <a:r>
            <a:rPr lang="de-DE" sz="1100" baseline="0"/>
            <a:t>          XXXX                              XXXX                             XXXX                            XXXX</a:t>
          </a:r>
          <a:endParaRPr lang="de-DE" sz="1100"/>
        </a:p>
      </cdr:txBody>
    </cdr:sp>
  </cdr:relSizeAnchor>
</c:userShapes>
</file>

<file path=xl/drawings/drawing8.xml><?xml version="1.0" encoding="utf-8"?>
<c:userShapes xmlns:c="http://schemas.openxmlformats.org/drawingml/2006/chart">
  <cdr:relSizeAnchor xmlns:cdr="http://schemas.openxmlformats.org/drawingml/2006/chartDrawing">
    <cdr:from>
      <cdr:x>0.03439</cdr:x>
      <cdr:y>0.90561</cdr:y>
    </cdr:from>
    <cdr:to>
      <cdr:x>0.93126</cdr:x>
      <cdr:y>0.99164</cdr:y>
    </cdr:to>
    <cdr:sp macro="" textlink="">
      <cdr:nvSpPr>
        <cdr:cNvPr id="2" name="Textfeld 1"/>
        <cdr:cNvSpPr txBox="1"/>
      </cdr:nvSpPr>
      <cdr:spPr>
        <a:xfrm xmlns:a="http://schemas.openxmlformats.org/drawingml/2006/main">
          <a:off x="304800" y="4659035"/>
          <a:ext cx="7543800" cy="45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n</a:t>
          </a:r>
          <a:r>
            <a:rPr lang="de-DE" sz="1100" baseline="0"/>
            <a:t> =                  XXXX                                   XXXX                                    XXXX                                    XXXX</a:t>
          </a:r>
          <a:endParaRPr lang="de-DE" sz="1100"/>
        </a:p>
      </cdr:txBody>
    </cdr:sp>
  </cdr:relSizeAnchor>
</c:userShapes>
</file>

<file path=xl/drawings/drawing9.xml><?xml version="1.0" encoding="utf-8"?>
<c:userShapes xmlns:c="http://schemas.openxmlformats.org/drawingml/2006/chart">
  <cdr:relSizeAnchor xmlns:cdr="http://schemas.openxmlformats.org/drawingml/2006/chartDrawing">
    <cdr:from>
      <cdr:x>0.03589</cdr:x>
      <cdr:y>0.90579</cdr:y>
    </cdr:from>
    <cdr:to>
      <cdr:x>0.93301</cdr:x>
      <cdr:y>0.99198</cdr:y>
    </cdr:to>
    <cdr:sp macro="" textlink="">
      <cdr:nvSpPr>
        <cdr:cNvPr id="2" name="Textfeld 1"/>
        <cdr:cNvSpPr txBox="1"/>
      </cdr:nvSpPr>
      <cdr:spPr>
        <a:xfrm xmlns:a="http://schemas.openxmlformats.org/drawingml/2006/main">
          <a:off x="317500" y="4651375"/>
          <a:ext cx="7543800" cy="45088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   n</a:t>
          </a:r>
          <a:r>
            <a:rPr lang="de-DE" sz="1100" baseline="0"/>
            <a:t> =                XXXX                                     XXXX                                    XXXX                                    XXXX</a:t>
          </a:r>
          <a:endParaRPr lang="de-DE" sz="1100"/>
        </a:p>
      </cdr:txBody>
    </cdr:sp>
  </cdr:relSizeAnchor>
</c:userShapes>
</file>

<file path=xl/theme/theme1.xml><?xml version="1.0" encoding="utf-8"?>
<a:theme xmlns:a="http://schemas.openxmlformats.org/drawingml/2006/main" name="ÖKOTEC">
  <a:themeElements>
    <a:clrScheme name="Klimaschutz Unternehmen">
      <a:dk1>
        <a:srgbClr val="272626"/>
      </a:dk1>
      <a:lt1>
        <a:sysClr val="window" lastClr="FFFFFF"/>
      </a:lt1>
      <a:dk2>
        <a:srgbClr val="4E4D4D"/>
      </a:dk2>
      <a:lt2>
        <a:srgbClr val="DBDBDB"/>
      </a:lt2>
      <a:accent1>
        <a:srgbClr val="4D9434"/>
      </a:accent1>
      <a:accent2>
        <a:srgbClr val="28306C"/>
      </a:accent2>
      <a:accent3>
        <a:srgbClr val="9D2060"/>
      </a:accent3>
      <a:accent4>
        <a:srgbClr val="EB5C00"/>
      </a:accent4>
      <a:accent5>
        <a:srgbClr val="0A4F9D"/>
      </a:accent5>
      <a:accent6>
        <a:srgbClr val="ABC814"/>
      </a:accent6>
      <a:hlink>
        <a:srgbClr val="0A4F9D"/>
      </a:hlink>
      <a:folHlink>
        <a:srgbClr val="E82E7C"/>
      </a:folHlink>
    </a:clrScheme>
    <a:fontScheme name="Larissa">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lumMod val="85000"/>
          </a:schemeClr>
        </a:solidFill>
        <a:ln>
          <a:noFill/>
        </a:ln>
        <a:effectLst/>
      </a:spPr>
      <a:bodyPr lIns="180000" rIns="180000" rtlCol="0" anchor="ctr"/>
      <a:lstStyle>
        <a:defPPr marL="0" marR="0" indent="0" algn="l" defTabSz="914400" rtl="0" eaLnBrk="1" fontAlgn="auto" latinLnBrk="0" hangingPunct="1">
          <a:lnSpc>
            <a:spcPct val="100000"/>
          </a:lnSpc>
          <a:spcBef>
            <a:spcPct val="20000"/>
          </a:spcBef>
          <a:spcAft>
            <a:spcPts val="0"/>
          </a:spcAft>
          <a:buClrTx/>
          <a:buSzPct val="110000"/>
          <a:buFont typeface="Arial"/>
          <a:buNone/>
          <a:tabLst/>
          <a:defRPr kumimoji="0" sz="2400" b="1" i="0" u="none" strike="noStrike" kern="1200" cap="none" spc="0" normalizeH="0" baseline="0" noProof="0" dirty="0" smtClean="0">
            <a:ln>
              <a:noFill/>
            </a:ln>
            <a:solidFill>
              <a:schemeClr val="tx1">
                <a:lumMod val="75000"/>
                <a:lumOff val="25000"/>
              </a:schemeClr>
            </a:solidFill>
            <a:effectLst/>
            <a:uLnTx/>
            <a:uFillTx/>
            <a:latin typeface="Arial" panose="020B0604020202020204" pitchFamily="34" charset="0"/>
            <a:ea typeface="+mn-ea"/>
            <a:cs typeface="Arial" panose="020B0604020202020204" pitchFamily="34" charset="0"/>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noFill/>
      </a:spPr>
      <a:bodyPr wrap="square" rtlCol="0">
        <a:noAutofit/>
      </a:bodyPr>
      <a:lstStyle>
        <a:defPPr>
          <a:spcBef>
            <a:spcPts val="576"/>
          </a:spcBef>
          <a:defRPr sz="2400" b="1" dirty="0" smtClean="0">
            <a:solidFill>
              <a:schemeClr val="tx1">
                <a:lumMod val="65000"/>
                <a:lumOff val="35000"/>
              </a:schemeClr>
            </a:solidFill>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s://www.umweltbundesamt.de/sites/default/files/medien/366/bilder/dateien/vergleich_der_durchschnittlichen_emissionen_einzelner_verkehrsmittel_im_personenverkehr_-_bezugsjahr_2016_0.pdf" TargetMode="External"/><Relationship Id="rId7" Type="http://schemas.openxmlformats.org/officeDocument/2006/relationships/vmlDrawing" Target="../drawings/vmlDrawing2.vml"/><Relationship Id="rId2" Type="http://schemas.openxmlformats.org/officeDocument/2006/relationships/hyperlink" Target="https://www.gov.uk/government/publications/greenhouse-gas-reporting-conversion-factors-2016" TargetMode="External"/><Relationship Id="rId1" Type="http://schemas.openxmlformats.org/officeDocument/2006/relationships/hyperlink" Target="https://www.umweltbundesamt.de/sites/default/files/medien/366/bilder/dateien/vergleich_der_durchschnittlichen_emissionen_einzelner_verkehrsmittel_im_personenverkehr_-_bezugsjahr_2016_0.pdf"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gov.uk/government/publications/greenhouse-gas-reporting-conversion-factors-201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BC799-6EF6-4357-A94F-BC5800AB1C25}">
  <sheetPr>
    <pageSetUpPr fitToPage="1"/>
  </sheetPr>
  <dimension ref="A1:AZ246"/>
  <sheetViews>
    <sheetView showGridLines="0" tabSelected="1" topLeftCell="A22" zoomScale="70" zoomScaleNormal="70" zoomScaleSheetLayoutView="100" zoomScalePageLayoutView="55" workbookViewId="0">
      <selection activeCell="B26" sqref="B26:E26"/>
    </sheetView>
  </sheetViews>
  <sheetFormatPr baseColWidth="10" defaultColWidth="11.453125" defaultRowHeight="14.5" outlineLevelCol="1"/>
  <cols>
    <col min="1" max="1" width="10.54296875" customWidth="1"/>
    <col min="2" max="2" width="3.1796875" customWidth="1"/>
    <col min="3" max="3" width="9.7265625" customWidth="1"/>
    <col min="4" max="4" width="1.453125" customWidth="1"/>
    <col min="5" max="5" width="82.54296875" customWidth="1"/>
    <col min="6" max="6" width="7.7265625" customWidth="1"/>
    <col min="7" max="7" width="11.36328125" customWidth="1"/>
    <col min="8" max="8" width="4" customWidth="1"/>
    <col min="11" max="11" width="11.453125" hidden="1" customWidth="1" outlineLevel="1"/>
    <col min="12" max="12" width="11.453125" collapsed="1"/>
    <col min="15" max="52" width="20.7265625" customWidth="1"/>
  </cols>
  <sheetData>
    <row r="1" spans="3:52">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row>
    <row r="2" spans="3:52" ht="45.75" customHeight="1">
      <c r="C2" s="236" t="s">
        <v>189</v>
      </c>
      <c r="D2" s="236"/>
      <c r="E2" s="236"/>
      <c r="F2" s="236"/>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row>
    <row r="3" spans="3:52" ht="14.15" customHeight="1">
      <c r="E3" s="122"/>
      <c r="F3" s="76"/>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row>
    <row r="4" spans="3:52" ht="52.5" customHeight="1">
      <c r="C4" s="233" t="s">
        <v>190</v>
      </c>
      <c r="D4" s="233"/>
      <c r="E4" s="233"/>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row>
    <row r="5" spans="3:52">
      <c r="C5" s="123" t="s">
        <v>0</v>
      </c>
      <c r="D5" s="123"/>
      <c r="E5" s="124"/>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row>
    <row r="6" spans="3:52" ht="14.5" customHeight="1">
      <c r="C6" s="231" t="s">
        <v>7</v>
      </c>
      <c r="D6" s="231"/>
      <c r="E6" s="231"/>
      <c r="H6" s="121"/>
      <c r="I6" s="121"/>
      <c r="J6" s="121"/>
      <c r="K6" s="121" t="s">
        <v>2</v>
      </c>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row>
    <row r="7" spans="3:52" ht="8.25" customHeight="1">
      <c r="E7" s="231"/>
      <c r="F7" s="231"/>
      <c r="H7" s="121"/>
      <c r="I7" s="121"/>
      <c r="J7" s="121"/>
      <c r="K7" s="125">
        <v>2017</v>
      </c>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row>
    <row r="8" spans="3:52">
      <c r="C8" t="s">
        <v>8</v>
      </c>
      <c r="E8" s="124"/>
      <c r="H8" s="121"/>
      <c r="I8" s="121"/>
      <c r="J8" s="121"/>
      <c r="K8" s="125">
        <v>2018</v>
      </c>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row>
    <row r="9" spans="3:52">
      <c r="C9" s="1">
        <v>2017</v>
      </c>
      <c r="E9" s="231" t="s">
        <v>187</v>
      </c>
      <c r="F9" s="231"/>
      <c r="H9" s="121"/>
      <c r="I9" s="121"/>
      <c r="J9" s="121"/>
      <c r="K9" s="125">
        <v>2019</v>
      </c>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row>
    <row r="10" spans="3:52" ht="8.25" customHeight="1">
      <c r="E10" s="231"/>
      <c r="F10" s="231"/>
      <c r="H10" s="121"/>
      <c r="I10" s="121"/>
      <c r="J10" s="121"/>
      <c r="K10" s="125">
        <v>2020</v>
      </c>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row>
    <row r="11" spans="3:52">
      <c r="C11" s="126" t="s">
        <v>6</v>
      </c>
      <c r="E11" s="231" t="s">
        <v>1</v>
      </c>
      <c r="F11" s="231"/>
      <c r="H11" s="121"/>
      <c r="I11" s="121"/>
      <c r="J11" s="121"/>
      <c r="K11" s="127">
        <v>2021</v>
      </c>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row>
    <row r="12" spans="3:52" ht="8.25" customHeight="1">
      <c r="E12" s="231"/>
      <c r="F12" s="23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row>
    <row r="13" spans="3:52">
      <c r="C13" s="128" t="s">
        <v>9</v>
      </c>
      <c r="E13" s="129"/>
      <c r="F13" s="129"/>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row>
    <row r="14" spans="3:52">
      <c r="C14" s="130" t="s">
        <v>4</v>
      </c>
      <c r="E14" s="231" t="s">
        <v>3</v>
      </c>
      <c r="F14" s="23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row>
    <row r="15" spans="3:52" ht="8.25" customHeight="1" thickBot="1">
      <c r="E15" s="231"/>
      <c r="F15" s="23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row>
    <row r="16" spans="3:52" ht="15" customHeight="1" thickBot="1">
      <c r="C16" s="131" t="s">
        <v>5</v>
      </c>
      <c r="E16" s="231" t="s">
        <v>10</v>
      </c>
      <c r="F16" s="23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row>
    <row r="17" spans="1:52" ht="8.25" customHeight="1">
      <c r="C17" s="129"/>
      <c r="E17" s="129"/>
      <c r="F17" s="129"/>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row>
    <row r="18" spans="1:52" ht="26.5" customHeight="1">
      <c r="C18" s="132" t="s">
        <v>11</v>
      </c>
      <c r="D18" s="132"/>
      <c r="E18" s="231" t="s">
        <v>191</v>
      </c>
      <c r="F18" s="23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row>
    <row r="19" spans="1:52" ht="8.25" customHeight="1">
      <c r="C19" s="129"/>
      <c r="D19" s="129"/>
      <c r="E19" s="129"/>
      <c r="F19" s="129"/>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row>
    <row r="20" spans="1:52" ht="63" customHeight="1">
      <c r="C20" s="233" t="s">
        <v>192</v>
      </c>
      <c r="D20" s="233"/>
      <c r="E20" s="233"/>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row>
    <row r="21" spans="1:52" ht="93" customHeight="1">
      <c r="C21" s="233" t="s">
        <v>188</v>
      </c>
      <c r="D21" s="233"/>
      <c r="E21" s="233"/>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row>
    <row r="22" spans="1:52" ht="103.5" customHeight="1">
      <c r="C22" s="233" t="s">
        <v>193</v>
      </c>
      <c r="D22" s="233"/>
      <c r="E22" s="234"/>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row>
    <row r="23" spans="1:52" ht="99" customHeight="1">
      <c r="C23" s="233" t="s">
        <v>194</v>
      </c>
      <c r="D23" s="233"/>
      <c r="E23" s="233"/>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row>
    <row r="24" spans="1:52">
      <c r="C24" s="129"/>
      <c r="D24" s="129"/>
      <c r="E24" s="129"/>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row>
    <row r="25" spans="1:52">
      <c r="C25" s="129"/>
      <c r="D25" s="129"/>
      <c r="E25" s="129"/>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row>
    <row r="26" spans="1:52">
      <c r="B26" s="235" t="s">
        <v>195</v>
      </c>
      <c r="C26" s="235"/>
      <c r="D26" s="235"/>
      <c r="E26" s="235"/>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row>
    <row r="27" spans="1:52">
      <c r="C27" s="76"/>
      <c r="D27" s="76"/>
      <c r="E27" s="124"/>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row>
    <row r="28" spans="1:52">
      <c r="C28" s="76"/>
      <c r="D28" s="76"/>
      <c r="E28" s="124"/>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row>
    <row r="29" spans="1:52">
      <c r="C29" s="231"/>
      <c r="D29" s="231"/>
      <c r="E29" s="23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row>
    <row r="30" spans="1:52" ht="33.65" customHeight="1">
      <c r="C30" s="231"/>
      <c r="D30" s="232"/>
      <c r="E30" s="232"/>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row>
    <row r="31" spans="1:52" ht="27" customHeight="1">
      <c r="A31" s="133"/>
      <c r="B31" s="133"/>
      <c r="C31" s="134"/>
      <c r="D31" s="134"/>
      <c r="E31" s="135"/>
      <c r="F31" s="133"/>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row>
    <row r="32" spans="1:52">
      <c r="C32" s="76"/>
      <c r="D32" s="76"/>
      <c r="E32" s="124"/>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row>
    <row r="33" spans="1:52">
      <c r="C33" s="76"/>
      <c r="D33" s="76"/>
      <c r="E33" s="124"/>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row>
    <row r="34" spans="1:52">
      <c r="C34" s="76"/>
      <c r="D34" s="76"/>
      <c r="E34" s="124"/>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row>
    <row r="35" spans="1:52">
      <c r="C35" s="76"/>
      <c r="D35" s="76"/>
      <c r="E35" s="124"/>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row>
    <row r="36" spans="1:52">
      <c r="C36" s="76"/>
      <c r="D36" s="76"/>
      <c r="E36" s="124"/>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row>
    <row r="37" spans="1:52">
      <c r="C37" s="76"/>
      <c r="D37" s="76"/>
      <c r="E37" s="124"/>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row>
    <row r="38" spans="1:52">
      <c r="C38" s="76"/>
      <c r="D38" s="76"/>
      <c r="E38" s="124"/>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row>
    <row r="39" spans="1:52">
      <c r="E39" s="124"/>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row>
    <row r="40" spans="1:52">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row>
    <row r="41" spans="1:52">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row>
    <row r="42" spans="1:52">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row>
    <row r="43" spans="1:52">
      <c r="H43" s="121"/>
      <c r="I43" s="121"/>
      <c r="J43" s="121"/>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row>
    <row r="44" spans="1:52">
      <c r="A44" s="121"/>
      <c r="B44" s="121"/>
      <c r="C44" s="121"/>
      <c r="D44" s="121"/>
      <c r="E44" s="121"/>
      <c r="F44" s="121"/>
      <c r="G44" s="121"/>
      <c r="H44" s="121"/>
      <c r="I44" s="121"/>
      <c r="J44" s="121"/>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row>
    <row r="45" spans="1:52">
      <c r="A45" s="121"/>
      <c r="B45" s="121"/>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row>
    <row r="46" spans="1:52">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row>
    <row r="47" spans="1:52">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row>
    <row r="48" spans="1:52">
      <c r="A48" s="121"/>
      <c r="B48" s="121"/>
      <c r="C48" s="121"/>
      <c r="D48" s="121"/>
      <c r="E48" s="121"/>
      <c r="F48" s="121"/>
      <c r="G48" s="121"/>
      <c r="H48" s="121"/>
      <c r="I48" s="121"/>
      <c r="J48" s="121"/>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row>
    <row r="49" spans="1:52">
      <c r="A49" s="121"/>
      <c r="B49" s="121"/>
      <c r="C49" s="121"/>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row>
    <row r="50" spans="1:52">
      <c r="A50" s="121"/>
      <c r="B50" s="121"/>
      <c r="C50" s="121"/>
      <c r="D50" s="121"/>
      <c r="E50" s="121"/>
      <c r="F50" s="121"/>
      <c r="G50" s="121"/>
      <c r="H50" s="121"/>
      <c r="I50" s="121"/>
      <c r="J50" s="121"/>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row>
    <row r="51" spans="1:52">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row>
    <row r="52" spans="1:52">
      <c r="A52" s="121"/>
      <c r="B52" s="121"/>
      <c r="C52" s="121"/>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row>
    <row r="53" spans="1:52">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row>
    <row r="54" spans="1:52">
      <c r="A54" s="121"/>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row>
    <row r="55" spans="1:52">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row>
    <row r="56" spans="1:52">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row>
    <row r="57" spans="1:52">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row>
    <row r="58" spans="1:52">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row>
    <row r="59" spans="1:52">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row>
    <row r="60" spans="1:52">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row>
    <row r="61" spans="1:52">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row>
    <row r="62" spans="1:52">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row>
    <row r="63" spans="1:52">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row>
    <row r="64" spans="1:52">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row>
    <row r="65" spans="1:52">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row>
    <row r="66" spans="1:52">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row>
    <row r="67" spans="1:52">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row>
    <row r="68" spans="1:52">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row>
    <row r="69" spans="1:52">
      <c r="A69" s="121"/>
      <c r="B69" s="121"/>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row>
    <row r="70" spans="1:52">
      <c r="A70" s="121"/>
      <c r="B70" s="121"/>
      <c r="C70" s="121"/>
      <c r="D70" s="121"/>
      <c r="E70" s="121"/>
      <c r="F70" s="121"/>
      <c r="G70" s="121"/>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row>
    <row r="71" spans="1:52">
      <c r="A71" s="121"/>
      <c r="B71" s="121"/>
      <c r="C71" s="121"/>
      <c r="D71" s="121"/>
      <c r="E71" s="121"/>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row>
    <row r="72" spans="1:52">
      <c r="A72" s="121"/>
      <c r="B72" s="121"/>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row>
    <row r="73" spans="1:52">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row>
    <row r="74" spans="1:52">
      <c r="A74" s="121"/>
      <c r="B74" s="121"/>
      <c r="C74" s="121"/>
      <c r="D74" s="121"/>
      <c r="E74" s="121"/>
      <c r="F74" s="121"/>
      <c r="G74" s="121"/>
      <c r="H74" s="121"/>
      <c r="I74" s="121"/>
      <c r="J74" s="121"/>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row>
    <row r="75" spans="1:52">
      <c r="A75" s="121"/>
      <c r="B75" s="121"/>
      <c r="C75" s="121"/>
      <c r="D75" s="121"/>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row>
    <row r="76" spans="1:52">
      <c r="A76" s="121"/>
      <c r="B76" s="121"/>
      <c r="C76" s="121"/>
      <c r="D76" s="121"/>
      <c r="E76" s="121"/>
      <c r="F76" s="121"/>
      <c r="G76" s="121"/>
      <c r="H76" s="121"/>
      <c r="I76" s="121"/>
      <c r="J76" s="121"/>
      <c r="K76" s="121"/>
      <c r="L76" s="121"/>
      <c r="M76" s="121"/>
      <c r="N76" s="121"/>
      <c r="O76" s="121"/>
      <c r="P76" s="121"/>
      <c r="Q76" s="121"/>
      <c r="R76" s="121"/>
      <c r="S76" s="121"/>
      <c r="T76" s="121"/>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row>
    <row r="77" spans="1:52">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row>
    <row r="78" spans="1:52">
      <c r="A78" s="121"/>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row>
    <row r="79" spans="1:52">
      <c r="A79" s="121"/>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row>
    <row r="80" spans="1:52">
      <c r="A80" s="121"/>
      <c r="B80" s="121"/>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row>
    <row r="81" spans="1:52">
      <c r="A81" s="121"/>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row>
    <row r="82" spans="1:52">
      <c r="A82" s="121"/>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row>
    <row r="83" spans="1:52">
      <c r="A83" s="121"/>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row>
    <row r="84" spans="1:52">
      <c r="A84" s="121"/>
      <c r="B84" s="121"/>
      <c r="C84" s="121"/>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row>
    <row r="85" spans="1:52">
      <c r="A85" s="121"/>
      <c r="B85" s="121"/>
      <c r="C85" s="121"/>
      <c r="D85" s="121"/>
      <c r="E85" s="121"/>
      <c r="F85" s="121"/>
      <c r="G85" s="121"/>
      <c r="H85" s="121"/>
      <c r="I85" s="121"/>
      <c r="J85" s="121"/>
      <c r="K85" s="121"/>
      <c r="L85" s="121"/>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row>
    <row r="86" spans="1:52">
      <c r="A86" s="121"/>
      <c r="B86" s="121"/>
      <c r="C86" s="121"/>
      <c r="D86" s="121"/>
      <c r="E86" s="121"/>
      <c r="F86" s="121"/>
      <c r="G86" s="121"/>
      <c r="H86" s="121"/>
      <c r="I86" s="121"/>
      <c r="J86" s="121"/>
      <c r="K86" s="121"/>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row>
    <row r="87" spans="1:52">
      <c r="A87" s="12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121"/>
      <c r="AJ87" s="121"/>
      <c r="AK87" s="121"/>
      <c r="AL87" s="121"/>
      <c r="AM87" s="121"/>
      <c r="AN87" s="121"/>
      <c r="AO87" s="121"/>
      <c r="AP87" s="121"/>
      <c r="AQ87" s="121"/>
      <c r="AR87" s="121"/>
      <c r="AS87" s="121"/>
      <c r="AT87" s="121"/>
      <c r="AU87" s="121"/>
      <c r="AV87" s="121"/>
      <c r="AW87" s="121"/>
      <c r="AX87" s="121"/>
      <c r="AY87" s="121"/>
      <c r="AZ87" s="121"/>
    </row>
    <row r="88" spans="1:52">
      <c r="A88" s="121"/>
      <c r="B88" s="121"/>
      <c r="C88" s="121"/>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21"/>
      <c r="AL88" s="121"/>
      <c r="AM88" s="121"/>
      <c r="AN88" s="121"/>
      <c r="AO88" s="121"/>
      <c r="AP88" s="121"/>
      <c r="AQ88" s="121"/>
      <c r="AR88" s="121"/>
      <c r="AS88" s="121"/>
      <c r="AT88" s="121"/>
      <c r="AU88" s="121"/>
      <c r="AV88" s="121"/>
      <c r="AW88" s="121"/>
      <c r="AX88" s="121"/>
      <c r="AY88" s="121"/>
      <c r="AZ88" s="121"/>
    </row>
    <row r="89" spans="1:52">
      <c r="A89" s="121"/>
      <c r="B89" s="121"/>
      <c r="C89" s="121"/>
      <c r="D89" s="12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121"/>
      <c r="AL89" s="121"/>
      <c r="AM89" s="121"/>
      <c r="AN89" s="121"/>
      <c r="AO89" s="121"/>
      <c r="AP89" s="121"/>
      <c r="AQ89" s="121"/>
      <c r="AR89" s="121"/>
      <c r="AS89" s="121"/>
      <c r="AT89" s="121"/>
      <c r="AU89" s="121"/>
      <c r="AV89" s="121"/>
      <c r="AW89" s="121"/>
      <c r="AX89" s="121"/>
      <c r="AY89" s="121"/>
      <c r="AZ89" s="121"/>
    </row>
    <row r="90" spans="1:52">
      <c r="A90" s="121"/>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21"/>
      <c r="AL90" s="121"/>
      <c r="AM90" s="121"/>
      <c r="AN90" s="121"/>
      <c r="AO90" s="121"/>
      <c r="AP90" s="121"/>
      <c r="AQ90" s="121"/>
      <c r="AR90" s="121"/>
      <c r="AS90" s="121"/>
      <c r="AT90" s="121"/>
      <c r="AU90" s="121"/>
      <c r="AV90" s="121"/>
      <c r="AW90" s="121"/>
      <c r="AX90" s="121"/>
      <c r="AY90" s="121"/>
      <c r="AZ90" s="121"/>
    </row>
    <row r="91" spans="1:52">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1"/>
      <c r="AT91" s="121"/>
      <c r="AU91" s="121"/>
      <c r="AV91" s="121"/>
      <c r="AW91" s="121"/>
      <c r="AX91" s="121"/>
      <c r="AY91" s="121"/>
      <c r="AZ91" s="121"/>
    </row>
    <row r="92" spans="1:52">
      <c r="A92" s="121"/>
      <c r="B92" s="121"/>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21"/>
      <c r="AT92" s="121"/>
      <c r="AU92" s="121"/>
      <c r="AV92" s="121"/>
      <c r="AW92" s="121"/>
      <c r="AX92" s="121"/>
      <c r="AY92" s="121"/>
      <c r="AZ92" s="121"/>
    </row>
    <row r="93" spans="1:52">
      <c r="A93" s="121"/>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21"/>
      <c r="AT93" s="121"/>
      <c r="AU93" s="121"/>
      <c r="AV93" s="121"/>
      <c r="AW93" s="121"/>
      <c r="AX93" s="121"/>
      <c r="AY93" s="121"/>
      <c r="AZ93" s="121"/>
    </row>
    <row r="94" spans="1:52">
      <c r="A94" s="121"/>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c r="AQ94" s="121"/>
      <c r="AR94" s="121"/>
      <c r="AS94" s="121"/>
      <c r="AT94" s="121"/>
      <c r="AU94" s="121"/>
      <c r="AV94" s="121"/>
      <c r="AW94" s="121"/>
      <c r="AX94" s="121"/>
      <c r="AY94" s="121"/>
      <c r="AZ94" s="121"/>
    </row>
    <row r="95" spans="1:52">
      <c r="A95" s="121"/>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c r="AQ95" s="121"/>
      <c r="AR95" s="121"/>
      <c r="AS95" s="121"/>
      <c r="AT95" s="121"/>
      <c r="AU95" s="121"/>
      <c r="AV95" s="121"/>
      <c r="AW95" s="121"/>
      <c r="AX95" s="121"/>
      <c r="AY95" s="121"/>
      <c r="AZ95" s="121"/>
    </row>
    <row r="96" spans="1:52">
      <c r="A96" s="121"/>
      <c r="B96" s="121"/>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c r="AS96" s="121"/>
      <c r="AT96" s="121"/>
      <c r="AU96" s="121"/>
      <c r="AV96" s="121"/>
      <c r="AW96" s="121"/>
      <c r="AX96" s="121"/>
      <c r="AY96" s="121"/>
      <c r="AZ96" s="121"/>
    </row>
    <row r="97" spans="1:52">
      <c r="A97" s="121"/>
      <c r="B97" s="121"/>
      <c r="C97" s="121"/>
      <c r="D97" s="121"/>
      <c r="E97" s="121"/>
      <c r="F97" s="121"/>
      <c r="G97" s="121"/>
      <c r="H97" s="121"/>
      <c r="I97" s="121"/>
      <c r="J97" s="121"/>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1"/>
      <c r="AH97" s="121"/>
      <c r="AI97" s="121"/>
      <c r="AJ97" s="121"/>
      <c r="AK97" s="121"/>
      <c r="AL97" s="121"/>
      <c r="AM97" s="121"/>
      <c r="AN97" s="121"/>
      <c r="AO97" s="121"/>
      <c r="AP97" s="121"/>
      <c r="AQ97" s="121"/>
      <c r="AR97" s="121"/>
      <c r="AS97" s="121"/>
      <c r="AT97" s="121"/>
      <c r="AU97" s="121"/>
      <c r="AV97" s="121"/>
      <c r="AW97" s="121"/>
      <c r="AX97" s="121"/>
      <c r="AY97" s="121"/>
      <c r="AZ97" s="121"/>
    </row>
    <row r="98" spans="1:52">
      <c r="A98" s="121"/>
      <c r="B98" s="121"/>
      <c r="C98" s="121"/>
      <c r="D98" s="121"/>
      <c r="E98" s="121"/>
      <c r="F98" s="121"/>
      <c r="G98" s="121"/>
      <c r="H98" s="121"/>
      <c r="I98" s="121"/>
      <c r="J98" s="121"/>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1"/>
      <c r="AH98" s="121"/>
      <c r="AI98" s="121"/>
      <c r="AJ98" s="121"/>
      <c r="AK98" s="121"/>
      <c r="AL98" s="121"/>
      <c r="AM98" s="121"/>
      <c r="AN98" s="121"/>
      <c r="AO98" s="121"/>
      <c r="AP98" s="121"/>
      <c r="AQ98" s="121"/>
      <c r="AR98" s="121"/>
      <c r="AS98" s="121"/>
      <c r="AT98" s="121"/>
      <c r="AU98" s="121"/>
      <c r="AV98" s="121"/>
      <c r="AW98" s="121"/>
      <c r="AX98" s="121"/>
      <c r="AY98" s="121"/>
      <c r="AZ98" s="121"/>
    </row>
    <row r="99" spans="1:52">
      <c r="A99" s="121"/>
      <c r="B99" s="121"/>
      <c r="C99" s="121"/>
      <c r="D99" s="121"/>
      <c r="E99" s="121"/>
      <c r="F99" s="121"/>
      <c r="G99" s="121"/>
      <c r="H99" s="121"/>
      <c r="I99" s="121"/>
      <c r="J99" s="121"/>
      <c r="K99" s="121"/>
      <c r="L99" s="121"/>
      <c r="M99" s="121"/>
      <c r="N99" s="121"/>
      <c r="O99" s="121"/>
      <c r="P99" s="121"/>
      <c r="Q99" s="121"/>
      <c r="R99" s="121"/>
      <c r="S99" s="121"/>
      <c r="T99" s="121"/>
      <c r="U99" s="121"/>
      <c r="V99" s="121"/>
      <c r="W99" s="121"/>
      <c r="X99" s="121"/>
      <c r="Y99" s="121"/>
      <c r="Z99" s="121"/>
      <c r="AA99" s="121"/>
      <c r="AB99" s="121"/>
      <c r="AC99" s="121"/>
      <c r="AD99" s="121"/>
      <c r="AE99" s="121"/>
      <c r="AF99" s="121"/>
      <c r="AG99" s="121"/>
      <c r="AH99" s="121"/>
      <c r="AI99" s="121"/>
      <c r="AJ99" s="121"/>
      <c r="AK99" s="121"/>
      <c r="AL99" s="121"/>
      <c r="AM99" s="121"/>
      <c r="AN99" s="121"/>
      <c r="AO99" s="121"/>
      <c r="AP99" s="121"/>
      <c r="AQ99" s="121"/>
      <c r="AR99" s="121"/>
      <c r="AS99" s="121"/>
      <c r="AT99" s="121"/>
      <c r="AU99" s="121"/>
      <c r="AV99" s="121"/>
      <c r="AW99" s="121"/>
      <c r="AX99" s="121"/>
      <c r="AY99" s="121"/>
      <c r="AZ99" s="121"/>
    </row>
    <row r="100" spans="1:52">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c r="AO100" s="121"/>
      <c r="AP100" s="121"/>
      <c r="AQ100" s="121"/>
      <c r="AR100" s="121"/>
      <c r="AS100" s="121"/>
      <c r="AT100" s="121"/>
      <c r="AU100" s="121"/>
      <c r="AV100" s="121"/>
      <c r="AW100" s="121"/>
      <c r="AX100" s="121"/>
      <c r="AY100" s="121"/>
      <c r="AZ100" s="121"/>
    </row>
    <row r="101" spans="1:52">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121"/>
      <c r="AR101" s="121"/>
      <c r="AS101" s="121"/>
      <c r="AT101" s="121"/>
      <c r="AU101" s="121"/>
      <c r="AV101" s="121"/>
      <c r="AW101" s="121"/>
      <c r="AX101" s="121"/>
      <c r="AY101" s="121"/>
      <c r="AZ101" s="121"/>
    </row>
    <row r="102" spans="1:52">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121"/>
      <c r="AR102" s="121"/>
      <c r="AS102" s="121"/>
      <c r="AT102" s="121"/>
      <c r="AU102" s="121"/>
      <c r="AV102" s="121"/>
      <c r="AW102" s="121"/>
      <c r="AX102" s="121"/>
      <c r="AY102" s="121"/>
      <c r="AZ102" s="121"/>
    </row>
    <row r="103" spans="1:52">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c r="W103" s="121"/>
      <c r="X103" s="121"/>
      <c r="Y103" s="121"/>
      <c r="Z103" s="121"/>
      <c r="AA103" s="121"/>
      <c r="AB103" s="121"/>
      <c r="AC103" s="121"/>
      <c r="AD103" s="121"/>
      <c r="AE103" s="121"/>
      <c r="AF103" s="121"/>
      <c r="AG103" s="121"/>
      <c r="AH103" s="121"/>
      <c r="AI103" s="121"/>
      <c r="AJ103" s="121"/>
      <c r="AK103" s="121"/>
      <c r="AL103" s="121"/>
      <c r="AM103" s="121"/>
      <c r="AN103" s="121"/>
      <c r="AO103" s="121"/>
      <c r="AP103" s="121"/>
      <c r="AQ103" s="121"/>
      <c r="AR103" s="121"/>
      <c r="AS103" s="121"/>
      <c r="AT103" s="121"/>
      <c r="AU103" s="121"/>
      <c r="AV103" s="121"/>
      <c r="AW103" s="121"/>
      <c r="AX103" s="121"/>
      <c r="AY103" s="121"/>
      <c r="AZ103" s="121"/>
    </row>
    <row r="104" spans="1:52">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1"/>
      <c r="AH104" s="121"/>
      <c r="AI104" s="121"/>
      <c r="AJ104" s="121"/>
      <c r="AK104" s="121"/>
      <c r="AL104" s="121"/>
      <c r="AM104" s="121"/>
      <c r="AN104" s="121"/>
      <c r="AO104" s="121"/>
      <c r="AP104" s="121"/>
      <c r="AQ104" s="121"/>
      <c r="AR104" s="121"/>
      <c r="AS104" s="121"/>
      <c r="AT104" s="121"/>
      <c r="AU104" s="121"/>
      <c r="AV104" s="121"/>
      <c r="AW104" s="121"/>
      <c r="AX104" s="121"/>
      <c r="AY104" s="121"/>
      <c r="AZ104" s="121"/>
    </row>
    <row r="105" spans="1:52">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c r="W105" s="121"/>
      <c r="X105" s="121"/>
      <c r="Y105" s="121"/>
      <c r="Z105" s="121"/>
      <c r="AA105" s="121"/>
      <c r="AB105" s="121"/>
      <c r="AC105" s="121"/>
      <c r="AD105" s="121"/>
      <c r="AE105" s="121"/>
      <c r="AF105" s="121"/>
      <c r="AG105" s="121"/>
      <c r="AH105" s="121"/>
      <c r="AI105" s="121"/>
      <c r="AJ105" s="121"/>
      <c r="AK105" s="121"/>
      <c r="AL105" s="121"/>
      <c r="AM105" s="121"/>
      <c r="AN105" s="121"/>
      <c r="AO105" s="121"/>
      <c r="AP105" s="121"/>
      <c r="AQ105" s="121"/>
      <c r="AR105" s="121"/>
      <c r="AS105" s="121"/>
      <c r="AT105" s="121"/>
      <c r="AU105" s="121"/>
      <c r="AV105" s="121"/>
      <c r="AW105" s="121"/>
      <c r="AX105" s="121"/>
      <c r="AY105" s="121"/>
      <c r="AZ105" s="121"/>
    </row>
    <row r="106" spans="1:52">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c r="AC106" s="121"/>
      <c r="AD106" s="121"/>
      <c r="AE106" s="121"/>
      <c r="AF106" s="121"/>
      <c r="AG106" s="121"/>
      <c r="AH106" s="121"/>
      <c r="AI106" s="121"/>
      <c r="AJ106" s="121"/>
      <c r="AK106" s="121"/>
      <c r="AL106" s="121"/>
      <c r="AM106" s="121"/>
      <c r="AN106" s="121"/>
      <c r="AO106" s="121"/>
      <c r="AP106" s="121"/>
      <c r="AQ106" s="121"/>
      <c r="AR106" s="121"/>
      <c r="AS106" s="121"/>
      <c r="AT106" s="121"/>
      <c r="AU106" s="121"/>
      <c r="AV106" s="121"/>
      <c r="AW106" s="121"/>
      <c r="AX106" s="121"/>
      <c r="AY106" s="121"/>
      <c r="AZ106" s="121"/>
    </row>
    <row r="107" spans="1:52">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c r="Z107" s="121"/>
      <c r="AA107" s="121"/>
      <c r="AB107" s="121"/>
      <c r="AC107" s="121"/>
      <c r="AD107" s="121"/>
      <c r="AE107" s="121"/>
      <c r="AF107" s="121"/>
      <c r="AG107" s="121"/>
      <c r="AH107" s="121"/>
      <c r="AI107" s="121"/>
      <c r="AJ107" s="121"/>
      <c r="AK107" s="121"/>
      <c r="AL107" s="121"/>
      <c r="AM107" s="121"/>
      <c r="AN107" s="121"/>
      <c r="AO107" s="121"/>
      <c r="AP107" s="121"/>
      <c r="AQ107" s="121"/>
      <c r="AR107" s="121"/>
      <c r="AS107" s="121"/>
      <c r="AT107" s="121"/>
      <c r="AU107" s="121"/>
      <c r="AV107" s="121"/>
      <c r="AW107" s="121"/>
      <c r="AX107" s="121"/>
      <c r="AY107" s="121"/>
      <c r="AZ107" s="121"/>
    </row>
    <row r="108" spans="1:52">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c r="AC108" s="121"/>
      <c r="AD108" s="121"/>
      <c r="AE108" s="121"/>
      <c r="AF108" s="121"/>
      <c r="AG108" s="121"/>
      <c r="AH108" s="121"/>
      <c r="AI108" s="121"/>
      <c r="AJ108" s="121"/>
      <c r="AK108" s="121"/>
      <c r="AL108" s="121"/>
      <c r="AM108" s="121"/>
      <c r="AN108" s="121"/>
      <c r="AO108" s="121"/>
      <c r="AP108" s="121"/>
      <c r="AQ108" s="121"/>
      <c r="AR108" s="121"/>
      <c r="AS108" s="121"/>
      <c r="AT108" s="121"/>
      <c r="AU108" s="121"/>
      <c r="AV108" s="121"/>
      <c r="AW108" s="121"/>
      <c r="AX108" s="121"/>
      <c r="AY108" s="121"/>
      <c r="AZ108" s="121"/>
    </row>
    <row r="109" spans="1:52">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c r="AC109" s="121"/>
      <c r="AD109" s="121"/>
      <c r="AE109" s="121"/>
      <c r="AF109" s="121"/>
      <c r="AG109" s="121"/>
      <c r="AH109" s="121"/>
      <c r="AI109" s="121"/>
      <c r="AJ109" s="121"/>
      <c r="AK109" s="121"/>
      <c r="AL109" s="121"/>
      <c r="AM109" s="121"/>
      <c r="AN109" s="121"/>
      <c r="AO109" s="121"/>
      <c r="AP109" s="121"/>
      <c r="AQ109" s="121"/>
      <c r="AR109" s="121"/>
      <c r="AS109" s="121"/>
      <c r="AT109" s="121"/>
      <c r="AU109" s="121"/>
      <c r="AV109" s="121"/>
      <c r="AW109" s="121"/>
      <c r="AX109" s="121"/>
      <c r="AY109" s="121"/>
      <c r="AZ109" s="121"/>
    </row>
    <row r="110" spans="1:52">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1"/>
      <c r="AP110" s="121"/>
      <c r="AQ110" s="121"/>
      <c r="AR110" s="121"/>
      <c r="AS110" s="121"/>
      <c r="AT110" s="121"/>
      <c r="AU110" s="121"/>
      <c r="AV110" s="121"/>
      <c r="AW110" s="121"/>
      <c r="AX110" s="121"/>
      <c r="AY110" s="121"/>
      <c r="AZ110" s="121"/>
    </row>
    <row r="111" spans="1:52">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1"/>
      <c r="AP111" s="121"/>
      <c r="AQ111" s="121"/>
      <c r="AR111" s="121"/>
      <c r="AS111" s="121"/>
      <c r="AT111" s="121"/>
      <c r="AU111" s="121"/>
      <c r="AV111" s="121"/>
      <c r="AW111" s="121"/>
      <c r="AX111" s="121"/>
      <c r="AY111" s="121"/>
      <c r="AZ111" s="121"/>
    </row>
    <row r="112" spans="1:52">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1"/>
      <c r="AD112" s="121"/>
      <c r="AE112" s="121"/>
      <c r="AF112" s="121"/>
      <c r="AG112" s="121"/>
      <c r="AH112" s="121"/>
      <c r="AI112" s="121"/>
      <c r="AJ112" s="121"/>
      <c r="AK112" s="121"/>
      <c r="AL112" s="121"/>
      <c r="AM112" s="121"/>
      <c r="AN112" s="121"/>
      <c r="AO112" s="121"/>
      <c r="AP112" s="121"/>
      <c r="AQ112" s="121"/>
      <c r="AR112" s="121"/>
      <c r="AS112" s="121"/>
      <c r="AT112" s="121"/>
      <c r="AU112" s="121"/>
      <c r="AV112" s="121"/>
      <c r="AW112" s="121"/>
      <c r="AX112" s="121"/>
      <c r="AY112" s="121"/>
      <c r="AZ112" s="121"/>
    </row>
    <row r="113" spans="1:52">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121"/>
      <c r="AR113" s="121"/>
      <c r="AS113" s="121"/>
      <c r="AT113" s="121"/>
      <c r="AU113" s="121"/>
      <c r="AV113" s="121"/>
      <c r="AW113" s="121"/>
      <c r="AX113" s="121"/>
      <c r="AY113" s="121"/>
      <c r="AZ113" s="121"/>
    </row>
    <row r="114" spans="1:52">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121"/>
      <c r="AR114" s="121"/>
      <c r="AS114" s="121"/>
      <c r="AT114" s="121"/>
      <c r="AU114" s="121"/>
      <c r="AV114" s="121"/>
      <c r="AW114" s="121"/>
      <c r="AX114" s="121"/>
      <c r="AY114" s="121"/>
      <c r="AZ114" s="121"/>
    </row>
    <row r="115" spans="1:52">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121"/>
      <c r="AR115" s="121"/>
      <c r="AS115" s="121"/>
      <c r="AT115" s="121"/>
      <c r="AU115" s="121"/>
      <c r="AV115" s="121"/>
      <c r="AW115" s="121"/>
      <c r="AX115" s="121"/>
      <c r="AY115" s="121"/>
      <c r="AZ115" s="121"/>
    </row>
    <row r="116" spans="1:52">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121"/>
      <c r="AR116" s="121"/>
      <c r="AS116" s="121"/>
      <c r="AT116" s="121"/>
      <c r="AU116" s="121"/>
      <c r="AV116" s="121"/>
      <c r="AW116" s="121"/>
      <c r="AX116" s="121"/>
      <c r="AY116" s="121"/>
      <c r="AZ116" s="121"/>
    </row>
    <row r="117" spans="1:52">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1"/>
      <c r="AO117" s="121"/>
      <c r="AP117" s="121"/>
      <c r="AQ117" s="121"/>
      <c r="AR117" s="121"/>
      <c r="AS117" s="121"/>
      <c r="AT117" s="121"/>
      <c r="AU117" s="121"/>
      <c r="AV117" s="121"/>
      <c r="AW117" s="121"/>
      <c r="AX117" s="121"/>
      <c r="AY117" s="121"/>
      <c r="AZ117" s="121"/>
    </row>
    <row r="118" spans="1:52">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1"/>
      <c r="AO118" s="121"/>
      <c r="AP118" s="121"/>
      <c r="AQ118" s="121"/>
      <c r="AR118" s="121"/>
      <c r="AS118" s="121"/>
      <c r="AT118" s="121"/>
      <c r="AU118" s="121"/>
      <c r="AV118" s="121"/>
      <c r="AW118" s="121"/>
      <c r="AX118" s="121"/>
      <c r="AY118" s="121"/>
      <c r="AZ118" s="121"/>
    </row>
    <row r="119" spans="1:52">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1"/>
      <c r="AL119" s="121"/>
      <c r="AM119" s="121"/>
      <c r="AN119" s="121"/>
      <c r="AO119" s="121"/>
      <c r="AP119" s="121"/>
      <c r="AQ119" s="121"/>
      <c r="AR119" s="121"/>
      <c r="AS119" s="121"/>
      <c r="AT119" s="121"/>
      <c r="AU119" s="121"/>
      <c r="AV119" s="121"/>
      <c r="AW119" s="121"/>
      <c r="AX119" s="121"/>
      <c r="AY119" s="121"/>
      <c r="AZ119" s="121"/>
    </row>
    <row r="120" spans="1:52">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c r="W120" s="121"/>
      <c r="X120" s="121"/>
      <c r="Y120" s="121"/>
      <c r="Z120" s="121"/>
      <c r="AA120" s="121"/>
      <c r="AB120" s="121"/>
      <c r="AC120" s="121"/>
      <c r="AD120" s="121"/>
      <c r="AE120" s="121"/>
      <c r="AF120" s="121"/>
      <c r="AG120" s="121"/>
      <c r="AH120" s="121"/>
      <c r="AI120" s="121"/>
      <c r="AJ120" s="121"/>
      <c r="AK120" s="121"/>
      <c r="AL120" s="121"/>
      <c r="AM120" s="121"/>
      <c r="AN120" s="121"/>
      <c r="AO120" s="121"/>
      <c r="AP120" s="121"/>
      <c r="AQ120" s="121"/>
      <c r="AR120" s="121"/>
      <c r="AS120" s="121"/>
      <c r="AT120" s="121"/>
      <c r="AU120" s="121"/>
      <c r="AV120" s="121"/>
      <c r="AW120" s="121"/>
      <c r="AX120" s="121"/>
      <c r="AY120" s="121"/>
      <c r="AZ120" s="121"/>
    </row>
    <row r="121" spans="1:52">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c r="AC121" s="121"/>
      <c r="AD121" s="121"/>
      <c r="AE121" s="121"/>
      <c r="AF121" s="121"/>
      <c r="AG121" s="121"/>
      <c r="AH121" s="121"/>
      <c r="AI121" s="121"/>
      <c r="AJ121" s="121"/>
      <c r="AK121" s="121"/>
      <c r="AL121" s="121"/>
      <c r="AM121" s="121"/>
      <c r="AN121" s="121"/>
      <c r="AO121" s="121"/>
      <c r="AP121" s="121"/>
      <c r="AQ121" s="121"/>
      <c r="AR121" s="121"/>
      <c r="AS121" s="121"/>
      <c r="AT121" s="121"/>
      <c r="AU121" s="121"/>
      <c r="AV121" s="121"/>
      <c r="AW121" s="121"/>
      <c r="AX121" s="121"/>
      <c r="AY121" s="121"/>
      <c r="AZ121" s="121"/>
    </row>
    <row r="122" spans="1:52">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c r="W122" s="121"/>
      <c r="X122" s="121"/>
      <c r="Y122" s="121"/>
      <c r="Z122" s="121"/>
      <c r="AA122" s="121"/>
      <c r="AB122" s="121"/>
      <c r="AC122" s="121"/>
      <c r="AD122" s="121"/>
      <c r="AE122" s="121"/>
      <c r="AF122" s="121"/>
      <c r="AG122" s="121"/>
      <c r="AH122" s="121"/>
      <c r="AI122" s="121"/>
      <c r="AJ122" s="121"/>
      <c r="AK122" s="121"/>
      <c r="AL122" s="121"/>
      <c r="AM122" s="121"/>
      <c r="AN122" s="121"/>
      <c r="AO122" s="121"/>
      <c r="AP122" s="121"/>
      <c r="AQ122" s="121"/>
      <c r="AR122" s="121"/>
      <c r="AS122" s="121"/>
      <c r="AT122" s="121"/>
      <c r="AU122" s="121"/>
      <c r="AV122" s="121"/>
      <c r="AW122" s="121"/>
      <c r="AX122" s="121"/>
      <c r="AY122" s="121"/>
      <c r="AZ122" s="121"/>
    </row>
    <row r="123" spans="1:52">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c r="AC123" s="121"/>
      <c r="AD123" s="121"/>
      <c r="AE123" s="121"/>
      <c r="AF123" s="121"/>
      <c r="AG123" s="121"/>
      <c r="AH123" s="121"/>
      <c r="AI123" s="121"/>
      <c r="AJ123" s="121"/>
      <c r="AK123" s="121"/>
      <c r="AL123" s="121"/>
      <c r="AM123" s="121"/>
      <c r="AN123" s="121"/>
      <c r="AO123" s="121"/>
      <c r="AP123" s="121"/>
      <c r="AQ123" s="121"/>
      <c r="AR123" s="121"/>
      <c r="AS123" s="121"/>
      <c r="AT123" s="121"/>
      <c r="AU123" s="121"/>
      <c r="AV123" s="121"/>
      <c r="AW123" s="121"/>
      <c r="AX123" s="121"/>
      <c r="AY123" s="121"/>
      <c r="AZ123" s="121"/>
    </row>
    <row r="124" spans="1:52">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c r="AC124" s="121"/>
      <c r="AD124" s="121"/>
      <c r="AE124" s="121"/>
      <c r="AF124" s="121"/>
      <c r="AG124" s="121"/>
      <c r="AH124" s="121"/>
      <c r="AI124" s="121"/>
      <c r="AJ124" s="121"/>
      <c r="AK124" s="121"/>
      <c r="AL124" s="121"/>
      <c r="AM124" s="121"/>
      <c r="AN124" s="121"/>
      <c r="AO124" s="121"/>
      <c r="AP124" s="121"/>
      <c r="AQ124" s="121"/>
      <c r="AR124" s="121"/>
      <c r="AS124" s="121"/>
      <c r="AT124" s="121"/>
      <c r="AU124" s="121"/>
      <c r="AV124" s="121"/>
      <c r="AW124" s="121"/>
      <c r="AX124" s="121"/>
      <c r="AY124" s="121"/>
      <c r="AZ124" s="121"/>
    </row>
    <row r="125" spans="1:52">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c r="W125" s="121"/>
      <c r="X125" s="121"/>
      <c r="Y125" s="121"/>
      <c r="Z125" s="121"/>
      <c r="AA125" s="121"/>
      <c r="AB125" s="121"/>
      <c r="AC125" s="121"/>
      <c r="AD125" s="121"/>
      <c r="AE125" s="121"/>
      <c r="AF125" s="121"/>
      <c r="AG125" s="121"/>
      <c r="AH125" s="121"/>
      <c r="AI125" s="121"/>
      <c r="AJ125" s="121"/>
      <c r="AK125" s="121"/>
      <c r="AL125" s="121"/>
      <c r="AM125" s="121"/>
      <c r="AN125" s="121"/>
      <c r="AO125" s="121"/>
      <c r="AP125" s="121"/>
      <c r="AQ125" s="121"/>
      <c r="AR125" s="121"/>
      <c r="AS125" s="121"/>
      <c r="AT125" s="121"/>
      <c r="AU125" s="121"/>
      <c r="AV125" s="121"/>
      <c r="AW125" s="121"/>
      <c r="AX125" s="121"/>
      <c r="AY125" s="121"/>
      <c r="AZ125" s="121"/>
    </row>
    <row r="126" spans="1:52">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c r="W126" s="121"/>
      <c r="X126" s="121"/>
      <c r="Y126" s="121"/>
      <c r="Z126" s="121"/>
      <c r="AA126" s="121"/>
      <c r="AB126" s="121"/>
      <c r="AC126" s="121"/>
      <c r="AD126" s="121"/>
      <c r="AE126" s="121"/>
      <c r="AF126" s="121"/>
      <c r="AG126" s="121"/>
      <c r="AH126" s="121"/>
      <c r="AI126" s="121"/>
      <c r="AJ126" s="121"/>
      <c r="AK126" s="121"/>
      <c r="AL126" s="121"/>
      <c r="AM126" s="121"/>
      <c r="AN126" s="121"/>
      <c r="AO126" s="121"/>
      <c r="AP126" s="121"/>
      <c r="AQ126" s="121"/>
      <c r="AR126" s="121"/>
      <c r="AS126" s="121"/>
      <c r="AT126" s="121"/>
      <c r="AU126" s="121"/>
      <c r="AV126" s="121"/>
      <c r="AW126" s="121"/>
      <c r="AX126" s="121"/>
      <c r="AY126" s="121"/>
      <c r="AZ126" s="121"/>
    </row>
    <row r="127" spans="1:52">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c r="W127" s="121"/>
      <c r="X127" s="121"/>
      <c r="Y127" s="121"/>
      <c r="Z127" s="121"/>
      <c r="AA127" s="121"/>
      <c r="AB127" s="121"/>
      <c r="AC127" s="121"/>
      <c r="AD127" s="121"/>
      <c r="AE127" s="121"/>
      <c r="AF127" s="121"/>
      <c r="AG127" s="121"/>
      <c r="AH127" s="121"/>
      <c r="AI127" s="121"/>
      <c r="AJ127" s="121"/>
      <c r="AK127" s="121"/>
      <c r="AL127" s="121"/>
      <c r="AM127" s="121"/>
      <c r="AN127" s="121"/>
      <c r="AO127" s="121"/>
      <c r="AP127" s="121"/>
      <c r="AQ127" s="121"/>
      <c r="AR127" s="121"/>
      <c r="AS127" s="121"/>
      <c r="AT127" s="121"/>
      <c r="AU127" s="121"/>
      <c r="AV127" s="121"/>
      <c r="AW127" s="121"/>
      <c r="AX127" s="121"/>
      <c r="AY127" s="121"/>
      <c r="AZ127" s="121"/>
    </row>
    <row r="128" spans="1:52">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c r="AC128" s="121"/>
      <c r="AD128" s="121"/>
      <c r="AE128" s="121"/>
      <c r="AF128" s="121"/>
      <c r="AG128" s="121"/>
      <c r="AH128" s="121"/>
      <c r="AI128" s="121"/>
      <c r="AJ128" s="121"/>
      <c r="AK128" s="121"/>
      <c r="AL128" s="121"/>
      <c r="AM128" s="121"/>
      <c r="AN128" s="121"/>
      <c r="AO128" s="121"/>
      <c r="AP128" s="121"/>
      <c r="AQ128" s="121"/>
      <c r="AR128" s="121"/>
      <c r="AS128" s="121"/>
      <c r="AT128" s="121"/>
      <c r="AU128" s="121"/>
      <c r="AV128" s="121"/>
      <c r="AW128" s="121"/>
      <c r="AX128" s="121"/>
      <c r="AY128" s="121"/>
      <c r="AZ128" s="121"/>
    </row>
    <row r="129" spans="1:52">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c r="W129" s="121"/>
      <c r="X129" s="121"/>
      <c r="Y129" s="121"/>
      <c r="Z129" s="121"/>
      <c r="AA129" s="121"/>
      <c r="AB129" s="121"/>
      <c r="AC129" s="121"/>
      <c r="AD129" s="121"/>
      <c r="AE129" s="121"/>
      <c r="AF129" s="121"/>
      <c r="AG129" s="121"/>
      <c r="AH129" s="121"/>
      <c r="AI129" s="121"/>
      <c r="AJ129" s="121"/>
      <c r="AK129" s="121"/>
      <c r="AL129" s="121"/>
      <c r="AM129" s="121"/>
      <c r="AN129" s="121"/>
      <c r="AO129" s="121"/>
      <c r="AP129" s="121"/>
      <c r="AQ129" s="121"/>
      <c r="AR129" s="121"/>
      <c r="AS129" s="121"/>
      <c r="AT129" s="121"/>
      <c r="AU129" s="121"/>
      <c r="AV129" s="121"/>
      <c r="AW129" s="121"/>
      <c r="AX129" s="121"/>
      <c r="AY129" s="121"/>
      <c r="AZ129" s="121"/>
    </row>
    <row r="130" spans="1:52">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c r="AC130" s="121"/>
      <c r="AD130" s="121"/>
      <c r="AE130" s="121"/>
      <c r="AF130" s="121"/>
      <c r="AG130" s="121"/>
      <c r="AH130" s="121"/>
      <c r="AI130" s="121"/>
      <c r="AJ130" s="121"/>
      <c r="AK130" s="121"/>
      <c r="AL130" s="121"/>
      <c r="AM130" s="121"/>
      <c r="AN130" s="121"/>
      <c r="AO130" s="121"/>
      <c r="AP130" s="121"/>
      <c r="AQ130" s="121"/>
      <c r="AR130" s="121"/>
      <c r="AS130" s="121"/>
      <c r="AT130" s="121"/>
      <c r="AU130" s="121"/>
      <c r="AV130" s="121"/>
      <c r="AW130" s="121"/>
      <c r="AX130" s="121"/>
      <c r="AY130" s="121"/>
      <c r="AZ130" s="121"/>
    </row>
    <row r="131" spans="1:52">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c r="AC131" s="121"/>
      <c r="AD131" s="121"/>
      <c r="AE131" s="121"/>
      <c r="AF131" s="121"/>
      <c r="AG131" s="121"/>
      <c r="AH131" s="121"/>
      <c r="AI131" s="121"/>
      <c r="AJ131" s="121"/>
      <c r="AK131" s="121"/>
      <c r="AL131" s="121"/>
      <c r="AM131" s="121"/>
      <c r="AN131" s="121"/>
      <c r="AO131" s="121"/>
      <c r="AP131" s="121"/>
      <c r="AQ131" s="121"/>
      <c r="AR131" s="121"/>
      <c r="AS131" s="121"/>
      <c r="AT131" s="121"/>
      <c r="AU131" s="121"/>
      <c r="AV131" s="121"/>
      <c r="AW131" s="121"/>
      <c r="AX131" s="121"/>
      <c r="AY131" s="121"/>
      <c r="AZ131" s="121"/>
    </row>
    <row r="132" spans="1:52">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c r="W132" s="121"/>
      <c r="X132" s="121"/>
      <c r="Y132" s="121"/>
      <c r="Z132" s="121"/>
      <c r="AA132" s="121"/>
      <c r="AB132" s="121"/>
      <c r="AC132" s="121"/>
      <c r="AD132" s="121"/>
      <c r="AE132" s="121"/>
      <c r="AF132" s="121"/>
      <c r="AG132" s="121"/>
      <c r="AH132" s="121"/>
      <c r="AI132" s="121"/>
      <c r="AJ132" s="121"/>
      <c r="AK132" s="121"/>
      <c r="AL132" s="121"/>
      <c r="AM132" s="121"/>
      <c r="AN132" s="121"/>
      <c r="AO132" s="121"/>
      <c r="AP132" s="121"/>
      <c r="AQ132" s="121"/>
      <c r="AR132" s="121"/>
      <c r="AS132" s="121"/>
      <c r="AT132" s="121"/>
      <c r="AU132" s="121"/>
      <c r="AV132" s="121"/>
      <c r="AW132" s="121"/>
      <c r="AX132" s="121"/>
      <c r="AY132" s="121"/>
      <c r="AZ132" s="121"/>
    </row>
    <row r="133" spans="1:52">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c r="W133" s="121"/>
      <c r="X133" s="121"/>
      <c r="Y133" s="121"/>
      <c r="Z133" s="121"/>
      <c r="AA133" s="121"/>
      <c r="AB133" s="121"/>
      <c r="AC133" s="121"/>
      <c r="AD133" s="121"/>
      <c r="AE133" s="121"/>
      <c r="AF133" s="121"/>
      <c r="AG133" s="121"/>
      <c r="AH133" s="121"/>
      <c r="AI133" s="121"/>
      <c r="AJ133" s="121"/>
      <c r="AK133" s="121"/>
      <c r="AL133" s="121"/>
      <c r="AM133" s="121"/>
      <c r="AN133" s="121"/>
      <c r="AO133" s="121"/>
      <c r="AP133" s="121"/>
      <c r="AQ133" s="121"/>
      <c r="AR133" s="121"/>
      <c r="AS133" s="121"/>
      <c r="AT133" s="121"/>
      <c r="AU133" s="121"/>
      <c r="AV133" s="121"/>
      <c r="AW133" s="121"/>
      <c r="AX133" s="121"/>
      <c r="AY133" s="121"/>
      <c r="AZ133" s="121"/>
    </row>
    <row r="134" spans="1:52">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c r="W134" s="121"/>
      <c r="X134" s="121"/>
      <c r="Y134" s="121"/>
      <c r="Z134" s="121"/>
      <c r="AA134" s="121"/>
      <c r="AB134" s="121"/>
      <c r="AC134" s="121"/>
      <c r="AD134" s="121"/>
      <c r="AE134" s="121"/>
      <c r="AF134" s="121"/>
      <c r="AG134" s="121"/>
      <c r="AH134" s="121"/>
      <c r="AI134" s="121"/>
      <c r="AJ134" s="121"/>
      <c r="AK134" s="121"/>
      <c r="AL134" s="121"/>
      <c r="AM134" s="121"/>
      <c r="AN134" s="121"/>
      <c r="AO134" s="121"/>
      <c r="AP134" s="121"/>
      <c r="AQ134" s="121"/>
      <c r="AR134" s="121"/>
      <c r="AS134" s="121"/>
      <c r="AT134" s="121"/>
      <c r="AU134" s="121"/>
      <c r="AV134" s="121"/>
      <c r="AW134" s="121"/>
      <c r="AX134" s="121"/>
      <c r="AY134" s="121"/>
      <c r="AZ134" s="121"/>
    </row>
    <row r="135" spans="1:52">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c r="AC135" s="121"/>
      <c r="AD135" s="121"/>
      <c r="AE135" s="121"/>
      <c r="AF135" s="121"/>
      <c r="AG135" s="121"/>
      <c r="AH135" s="121"/>
      <c r="AI135" s="121"/>
      <c r="AJ135" s="121"/>
      <c r="AK135" s="121"/>
      <c r="AL135" s="121"/>
      <c r="AM135" s="121"/>
      <c r="AN135" s="121"/>
      <c r="AO135" s="121"/>
      <c r="AP135" s="121"/>
      <c r="AQ135" s="121"/>
      <c r="AR135" s="121"/>
      <c r="AS135" s="121"/>
      <c r="AT135" s="121"/>
      <c r="AU135" s="121"/>
      <c r="AV135" s="121"/>
      <c r="AW135" s="121"/>
      <c r="AX135" s="121"/>
      <c r="AY135" s="121"/>
      <c r="AZ135" s="121"/>
    </row>
    <row r="136" spans="1:52">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c r="W136" s="121"/>
      <c r="X136" s="121"/>
      <c r="Y136" s="121"/>
      <c r="Z136" s="121"/>
      <c r="AA136" s="121"/>
      <c r="AB136" s="121"/>
      <c r="AC136" s="121"/>
      <c r="AD136" s="121"/>
      <c r="AE136" s="121"/>
      <c r="AF136" s="121"/>
      <c r="AG136" s="121"/>
      <c r="AH136" s="121"/>
      <c r="AI136" s="121"/>
      <c r="AJ136" s="121"/>
      <c r="AK136" s="121"/>
      <c r="AL136" s="121"/>
      <c r="AM136" s="121"/>
      <c r="AN136" s="121"/>
      <c r="AO136" s="121"/>
      <c r="AP136" s="121"/>
      <c r="AQ136" s="121"/>
      <c r="AR136" s="121"/>
      <c r="AS136" s="121"/>
      <c r="AT136" s="121"/>
      <c r="AU136" s="121"/>
      <c r="AV136" s="121"/>
      <c r="AW136" s="121"/>
      <c r="AX136" s="121"/>
      <c r="AY136" s="121"/>
      <c r="AZ136" s="121"/>
    </row>
    <row r="137" spans="1:52">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21"/>
      <c r="AA137" s="121"/>
      <c r="AB137" s="121"/>
      <c r="AC137" s="121"/>
      <c r="AD137" s="121"/>
      <c r="AE137" s="121"/>
      <c r="AF137" s="121"/>
      <c r="AG137" s="121"/>
      <c r="AH137" s="121"/>
      <c r="AI137" s="121"/>
      <c r="AJ137" s="121"/>
      <c r="AK137" s="121"/>
      <c r="AL137" s="121"/>
      <c r="AM137" s="121"/>
      <c r="AN137" s="121"/>
      <c r="AO137" s="121"/>
      <c r="AP137" s="121"/>
      <c r="AQ137" s="121"/>
      <c r="AR137" s="121"/>
      <c r="AS137" s="121"/>
      <c r="AT137" s="121"/>
      <c r="AU137" s="121"/>
      <c r="AV137" s="121"/>
      <c r="AW137" s="121"/>
      <c r="AX137" s="121"/>
      <c r="AY137" s="121"/>
      <c r="AZ137" s="121"/>
    </row>
    <row r="138" spans="1:52">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c r="W138" s="121"/>
      <c r="X138" s="121"/>
      <c r="Y138" s="121"/>
      <c r="Z138" s="121"/>
      <c r="AA138" s="121"/>
      <c r="AB138" s="121"/>
      <c r="AC138" s="121"/>
      <c r="AD138" s="121"/>
      <c r="AE138" s="121"/>
      <c r="AF138" s="121"/>
      <c r="AG138" s="121"/>
      <c r="AH138" s="121"/>
      <c r="AI138" s="121"/>
      <c r="AJ138" s="121"/>
      <c r="AK138" s="121"/>
      <c r="AL138" s="121"/>
      <c r="AM138" s="121"/>
      <c r="AN138" s="121"/>
      <c r="AO138" s="121"/>
      <c r="AP138" s="121"/>
      <c r="AQ138" s="121"/>
      <c r="AR138" s="121"/>
      <c r="AS138" s="121"/>
      <c r="AT138" s="121"/>
      <c r="AU138" s="121"/>
      <c r="AV138" s="121"/>
      <c r="AW138" s="121"/>
      <c r="AX138" s="121"/>
      <c r="AY138" s="121"/>
      <c r="AZ138" s="121"/>
    </row>
    <row r="139" spans="1:52">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c r="W139" s="121"/>
      <c r="X139" s="121"/>
      <c r="Y139" s="121"/>
      <c r="Z139" s="121"/>
      <c r="AA139" s="121"/>
      <c r="AB139" s="121"/>
      <c r="AC139" s="121"/>
      <c r="AD139" s="121"/>
      <c r="AE139" s="121"/>
      <c r="AF139" s="121"/>
      <c r="AG139" s="121"/>
      <c r="AH139" s="121"/>
      <c r="AI139" s="121"/>
      <c r="AJ139" s="121"/>
      <c r="AK139" s="121"/>
      <c r="AL139" s="121"/>
      <c r="AM139" s="121"/>
      <c r="AN139" s="121"/>
      <c r="AO139" s="121"/>
      <c r="AP139" s="121"/>
      <c r="AQ139" s="121"/>
      <c r="AR139" s="121"/>
      <c r="AS139" s="121"/>
      <c r="AT139" s="121"/>
      <c r="AU139" s="121"/>
      <c r="AV139" s="121"/>
      <c r="AW139" s="121"/>
      <c r="AX139" s="121"/>
      <c r="AY139" s="121"/>
      <c r="AZ139" s="121"/>
    </row>
    <row r="140" spans="1:52">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c r="W140" s="121"/>
      <c r="X140" s="121"/>
      <c r="Y140" s="121"/>
      <c r="Z140" s="121"/>
      <c r="AA140" s="121"/>
      <c r="AB140" s="121"/>
      <c r="AC140" s="121"/>
      <c r="AD140" s="121"/>
      <c r="AE140" s="121"/>
      <c r="AF140" s="121"/>
      <c r="AG140" s="121"/>
      <c r="AH140" s="121"/>
      <c r="AI140" s="121"/>
      <c r="AJ140" s="121"/>
      <c r="AK140" s="121"/>
      <c r="AL140" s="121"/>
      <c r="AM140" s="121"/>
      <c r="AN140" s="121"/>
      <c r="AO140" s="121"/>
      <c r="AP140" s="121"/>
      <c r="AQ140" s="121"/>
      <c r="AR140" s="121"/>
      <c r="AS140" s="121"/>
      <c r="AT140" s="121"/>
      <c r="AU140" s="121"/>
      <c r="AV140" s="121"/>
      <c r="AW140" s="121"/>
      <c r="AX140" s="121"/>
      <c r="AY140" s="121"/>
      <c r="AZ140" s="121"/>
    </row>
    <row r="141" spans="1:52">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c r="W141" s="121"/>
      <c r="X141" s="121"/>
      <c r="Y141" s="121"/>
      <c r="Z141" s="121"/>
      <c r="AA141" s="121"/>
      <c r="AB141" s="121"/>
      <c r="AC141" s="121"/>
      <c r="AD141" s="121"/>
      <c r="AE141" s="121"/>
      <c r="AF141" s="121"/>
      <c r="AG141" s="121"/>
      <c r="AH141" s="121"/>
      <c r="AI141" s="121"/>
      <c r="AJ141" s="121"/>
      <c r="AK141" s="121"/>
      <c r="AL141" s="121"/>
      <c r="AM141" s="121"/>
      <c r="AN141" s="121"/>
      <c r="AO141" s="121"/>
      <c r="AP141" s="121"/>
      <c r="AQ141" s="121"/>
      <c r="AR141" s="121"/>
      <c r="AS141" s="121"/>
      <c r="AT141" s="121"/>
      <c r="AU141" s="121"/>
      <c r="AV141" s="121"/>
      <c r="AW141" s="121"/>
      <c r="AX141" s="121"/>
      <c r="AY141" s="121"/>
      <c r="AZ141" s="121"/>
    </row>
    <row r="142" spans="1:52">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c r="W142" s="121"/>
      <c r="X142" s="121"/>
      <c r="Y142" s="121"/>
      <c r="Z142" s="121"/>
      <c r="AA142" s="121"/>
      <c r="AB142" s="121"/>
      <c r="AC142" s="121"/>
      <c r="AD142" s="121"/>
      <c r="AE142" s="121"/>
      <c r="AF142" s="121"/>
      <c r="AG142" s="121"/>
      <c r="AH142" s="121"/>
      <c r="AI142" s="121"/>
      <c r="AJ142" s="121"/>
      <c r="AK142" s="121"/>
      <c r="AL142" s="121"/>
      <c r="AM142" s="121"/>
      <c r="AN142" s="121"/>
      <c r="AO142" s="121"/>
      <c r="AP142" s="121"/>
      <c r="AQ142" s="121"/>
      <c r="AR142" s="121"/>
      <c r="AS142" s="121"/>
      <c r="AT142" s="121"/>
      <c r="AU142" s="121"/>
      <c r="AV142" s="121"/>
      <c r="AW142" s="121"/>
      <c r="AX142" s="121"/>
      <c r="AY142" s="121"/>
      <c r="AZ142" s="121"/>
    </row>
    <row r="143" spans="1:52">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c r="W143" s="121"/>
      <c r="X143" s="121"/>
      <c r="Y143" s="121"/>
      <c r="Z143" s="121"/>
      <c r="AA143" s="121"/>
      <c r="AB143" s="121"/>
      <c r="AC143" s="121"/>
      <c r="AD143" s="121"/>
      <c r="AE143" s="121"/>
      <c r="AF143" s="121"/>
      <c r="AG143" s="121"/>
      <c r="AH143" s="121"/>
      <c r="AI143" s="121"/>
      <c r="AJ143" s="121"/>
      <c r="AK143" s="121"/>
      <c r="AL143" s="121"/>
      <c r="AM143" s="121"/>
      <c r="AN143" s="121"/>
      <c r="AO143" s="121"/>
      <c r="AP143" s="121"/>
      <c r="AQ143" s="121"/>
      <c r="AR143" s="121"/>
      <c r="AS143" s="121"/>
      <c r="AT143" s="121"/>
      <c r="AU143" s="121"/>
      <c r="AV143" s="121"/>
      <c r="AW143" s="121"/>
      <c r="AX143" s="121"/>
      <c r="AY143" s="121"/>
      <c r="AZ143" s="121"/>
    </row>
    <row r="144" spans="1:52">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c r="W144" s="121"/>
      <c r="X144" s="121"/>
      <c r="Y144" s="121"/>
      <c r="Z144" s="121"/>
      <c r="AA144" s="121"/>
      <c r="AB144" s="121"/>
      <c r="AC144" s="121"/>
      <c r="AD144" s="121"/>
      <c r="AE144" s="121"/>
      <c r="AF144" s="121"/>
      <c r="AG144" s="121"/>
      <c r="AH144" s="121"/>
      <c r="AI144" s="121"/>
      <c r="AJ144" s="121"/>
      <c r="AK144" s="121"/>
      <c r="AL144" s="121"/>
      <c r="AM144" s="121"/>
      <c r="AN144" s="121"/>
      <c r="AO144" s="121"/>
      <c r="AP144" s="121"/>
      <c r="AQ144" s="121"/>
      <c r="AR144" s="121"/>
      <c r="AS144" s="121"/>
      <c r="AT144" s="121"/>
      <c r="AU144" s="121"/>
      <c r="AV144" s="121"/>
      <c r="AW144" s="121"/>
      <c r="AX144" s="121"/>
      <c r="AY144" s="121"/>
      <c r="AZ144" s="121"/>
    </row>
    <row r="145" spans="1:52">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c r="W145" s="121"/>
      <c r="X145" s="121"/>
      <c r="Y145" s="121"/>
      <c r="Z145" s="121"/>
      <c r="AA145" s="121"/>
      <c r="AB145" s="121"/>
      <c r="AC145" s="121"/>
      <c r="AD145" s="121"/>
      <c r="AE145" s="121"/>
      <c r="AF145" s="121"/>
      <c r="AG145" s="121"/>
      <c r="AH145" s="121"/>
      <c r="AI145" s="121"/>
      <c r="AJ145" s="121"/>
      <c r="AK145" s="121"/>
      <c r="AL145" s="121"/>
      <c r="AM145" s="121"/>
      <c r="AN145" s="121"/>
      <c r="AO145" s="121"/>
      <c r="AP145" s="121"/>
      <c r="AQ145" s="121"/>
      <c r="AR145" s="121"/>
      <c r="AS145" s="121"/>
      <c r="AT145" s="121"/>
      <c r="AU145" s="121"/>
      <c r="AV145" s="121"/>
      <c r="AW145" s="121"/>
      <c r="AX145" s="121"/>
      <c r="AY145" s="121"/>
      <c r="AZ145" s="121"/>
    </row>
    <row r="146" spans="1:52">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c r="W146" s="121"/>
      <c r="X146" s="121"/>
      <c r="Y146" s="121"/>
      <c r="Z146" s="121"/>
      <c r="AA146" s="121"/>
      <c r="AB146" s="121"/>
      <c r="AC146" s="121"/>
      <c r="AD146" s="121"/>
      <c r="AE146" s="121"/>
      <c r="AF146" s="121"/>
      <c r="AG146" s="121"/>
      <c r="AH146" s="121"/>
      <c r="AI146" s="121"/>
      <c r="AJ146" s="121"/>
      <c r="AK146" s="121"/>
      <c r="AL146" s="121"/>
      <c r="AM146" s="121"/>
      <c r="AN146" s="121"/>
      <c r="AO146" s="121"/>
      <c r="AP146" s="121"/>
      <c r="AQ146" s="121"/>
      <c r="AR146" s="121"/>
      <c r="AS146" s="121"/>
      <c r="AT146" s="121"/>
      <c r="AU146" s="121"/>
      <c r="AV146" s="121"/>
      <c r="AW146" s="121"/>
      <c r="AX146" s="121"/>
      <c r="AY146" s="121"/>
      <c r="AZ146" s="121"/>
    </row>
    <row r="147" spans="1:52">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c r="W147" s="121"/>
      <c r="X147" s="121"/>
      <c r="Y147" s="121"/>
      <c r="Z147" s="121"/>
      <c r="AA147" s="121"/>
      <c r="AB147" s="121"/>
      <c r="AC147" s="121"/>
      <c r="AD147" s="121"/>
      <c r="AE147" s="121"/>
      <c r="AF147" s="121"/>
      <c r="AG147" s="121"/>
      <c r="AH147" s="121"/>
      <c r="AI147" s="121"/>
      <c r="AJ147" s="121"/>
      <c r="AK147" s="121"/>
      <c r="AL147" s="121"/>
      <c r="AM147" s="121"/>
      <c r="AN147" s="121"/>
      <c r="AO147" s="121"/>
      <c r="AP147" s="121"/>
      <c r="AQ147" s="121"/>
      <c r="AR147" s="121"/>
      <c r="AS147" s="121"/>
      <c r="AT147" s="121"/>
      <c r="AU147" s="121"/>
      <c r="AV147" s="121"/>
      <c r="AW147" s="121"/>
      <c r="AX147" s="121"/>
      <c r="AY147" s="121"/>
      <c r="AZ147" s="121"/>
    </row>
    <row r="148" spans="1:52">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c r="W148" s="121"/>
      <c r="X148" s="121"/>
      <c r="Y148" s="121"/>
      <c r="Z148" s="121"/>
      <c r="AA148" s="121"/>
      <c r="AB148" s="121"/>
      <c r="AC148" s="121"/>
      <c r="AD148" s="121"/>
      <c r="AE148" s="121"/>
      <c r="AF148" s="121"/>
      <c r="AG148" s="121"/>
      <c r="AH148" s="121"/>
      <c r="AI148" s="121"/>
      <c r="AJ148" s="121"/>
      <c r="AK148" s="121"/>
      <c r="AL148" s="121"/>
      <c r="AM148" s="121"/>
      <c r="AN148" s="121"/>
      <c r="AO148" s="121"/>
      <c r="AP148" s="121"/>
      <c r="AQ148" s="121"/>
      <c r="AR148" s="121"/>
      <c r="AS148" s="121"/>
      <c r="AT148" s="121"/>
      <c r="AU148" s="121"/>
      <c r="AV148" s="121"/>
      <c r="AW148" s="121"/>
      <c r="AX148" s="121"/>
      <c r="AY148" s="121"/>
      <c r="AZ148" s="121"/>
    </row>
    <row r="149" spans="1:52">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c r="W149" s="121"/>
      <c r="X149" s="121"/>
      <c r="Y149" s="121"/>
      <c r="Z149" s="121"/>
      <c r="AA149" s="121"/>
      <c r="AB149" s="121"/>
      <c r="AC149" s="121"/>
      <c r="AD149" s="121"/>
      <c r="AE149" s="121"/>
      <c r="AF149" s="121"/>
      <c r="AG149" s="121"/>
      <c r="AH149" s="121"/>
      <c r="AI149" s="121"/>
      <c r="AJ149" s="121"/>
      <c r="AK149" s="121"/>
      <c r="AL149" s="121"/>
      <c r="AM149" s="121"/>
      <c r="AN149" s="121"/>
      <c r="AO149" s="121"/>
      <c r="AP149" s="121"/>
      <c r="AQ149" s="121"/>
      <c r="AR149" s="121"/>
      <c r="AS149" s="121"/>
      <c r="AT149" s="121"/>
      <c r="AU149" s="121"/>
      <c r="AV149" s="121"/>
      <c r="AW149" s="121"/>
      <c r="AX149" s="121"/>
      <c r="AY149" s="121"/>
      <c r="AZ149" s="121"/>
    </row>
    <row r="150" spans="1:52">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c r="W150" s="121"/>
      <c r="X150" s="121"/>
      <c r="Y150" s="121"/>
      <c r="Z150" s="121"/>
      <c r="AA150" s="121"/>
      <c r="AB150" s="121"/>
      <c r="AC150" s="121"/>
      <c r="AD150" s="121"/>
      <c r="AE150" s="121"/>
      <c r="AF150" s="121"/>
      <c r="AG150" s="121"/>
      <c r="AH150" s="121"/>
      <c r="AI150" s="121"/>
      <c r="AJ150" s="121"/>
      <c r="AK150" s="121"/>
      <c r="AL150" s="121"/>
      <c r="AM150" s="121"/>
      <c r="AN150" s="121"/>
      <c r="AO150" s="121"/>
      <c r="AP150" s="121"/>
      <c r="AQ150" s="121"/>
      <c r="AR150" s="121"/>
      <c r="AS150" s="121"/>
      <c r="AT150" s="121"/>
      <c r="AU150" s="121"/>
      <c r="AV150" s="121"/>
      <c r="AW150" s="121"/>
      <c r="AX150" s="121"/>
      <c r="AY150" s="121"/>
      <c r="AZ150" s="121"/>
    </row>
    <row r="151" spans="1:52">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c r="W151" s="121"/>
      <c r="X151" s="121"/>
      <c r="Y151" s="121"/>
      <c r="Z151" s="121"/>
      <c r="AA151" s="121"/>
      <c r="AB151" s="121"/>
      <c r="AC151" s="121"/>
      <c r="AD151" s="121"/>
      <c r="AE151" s="121"/>
      <c r="AF151" s="121"/>
      <c r="AG151" s="121"/>
      <c r="AH151" s="121"/>
      <c r="AI151" s="121"/>
      <c r="AJ151" s="121"/>
      <c r="AK151" s="121"/>
      <c r="AL151" s="121"/>
      <c r="AM151" s="121"/>
      <c r="AN151" s="121"/>
      <c r="AO151" s="121"/>
      <c r="AP151" s="121"/>
      <c r="AQ151" s="121"/>
      <c r="AR151" s="121"/>
      <c r="AS151" s="121"/>
      <c r="AT151" s="121"/>
      <c r="AU151" s="121"/>
      <c r="AV151" s="121"/>
      <c r="AW151" s="121"/>
      <c r="AX151" s="121"/>
      <c r="AY151" s="121"/>
      <c r="AZ151" s="121"/>
    </row>
    <row r="152" spans="1:52">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c r="W152" s="121"/>
      <c r="X152" s="121"/>
      <c r="Y152" s="121"/>
      <c r="Z152" s="121"/>
      <c r="AA152" s="121"/>
      <c r="AB152" s="121"/>
      <c r="AC152" s="121"/>
      <c r="AD152" s="121"/>
      <c r="AE152" s="121"/>
      <c r="AF152" s="121"/>
      <c r="AG152" s="121"/>
      <c r="AH152" s="121"/>
      <c r="AI152" s="121"/>
      <c r="AJ152" s="121"/>
      <c r="AK152" s="121"/>
      <c r="AL152" s="121"/>
      <c r="AM152" s="121"/>
      <c r="AN152" s="121"/>
      <c r="AO152" s="121"/>
      <c r="AP152" s="121"/>
      <c r="AQ152" s="121"/>
      <c r="AR152" s="121"/>
      <c r="AS152" s="121"/>
      <c r="AT152" s="121"/>
      <c r="AU152" s="121"/>
      <c r="AV152" s="121"/>
      <c r="AW152" s="121"/>
      <c r="AX152" s="121"/>
      <c r="AY152" s="121"/>
      <c r="AZ152" s="121"/>
    </row>
    <row r="153" spans="1:52">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c r="W153" s="121"/>
      <c r="X153" s="121"/>
      <c r="Y153" s="121"/>
      <c r="Z153" s="121"/>
      <c r="AA153" s="121"/>
      <c r="AB153" s="121"/>
      <c r="AC153" s="121"/>
      <c r="AD153" s="121"/>
      <c r="AE153" s="121"/>
      <c r="AF153" s="121"/>
      <c r="AG153" s="121"/>
      <c r="AH153" s="121"/>
      <c r="AI153" s="121"/>
      <c r="AJ153" s="121"/>
      <c r="AK153" s="121"/>
      <c r="AL153" s="121"/>
      <c r="AM153" s="121"/>
      <c r="AN153" s="121"/>
      <c r="AO153" s="121"/>
      <c r="AP153" s="121"/>
      <c r="AQ153" s="121"/>
      <c r="AR153" s="121"/>
      <c r="AS153" s="121"/>
      <c r="AT153" s="121"/>
      <c r="AU153" s="121"/>
      <c r="AV153" s="121"/>
      <c r="AW153" s="121"/>
      <c r="AX153" s="121"/>
      <c r="AY153" s="121"/>
      <c r="AZ153" s="121"/>
    </row>
    <row r="154" spans="1:52">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c r="AC154" s="121"/>
      <c r="AD154" s="121"/>
      <c r="AE154" s="121"/>
      <c r="AF154" s="121"/>
      <c r="AG154" s="121"/>
      <c r="AH154" s="121"/>
      <c r="AI154" s="121"/>
      <c r="AJ154" s="121"/>
      <c r="AK154" s="121"/>
      <c r="AL154" s="121"/>
      <c r="AM154" s="121"/>
      <c r="AN154" s="121"/>
      <c r="AO154" s="121"/>
      <c r="AP154" s="121"/>
      <c r="AQ154" s="121"/>
      <c r="AR154" s="121"/>
      <c r="AS154" s="121"/>
      <c r="AT154" s="121"/>
      <c r="AU154" s="121"/>
      <c r="AV154" s="121"/>
      <c r="AW154" s="121"/>
      <c r="AX154" s="121"/>
      <c r="AY154" s="121"/>
      <c r="AZ154" s="121"/>
    </row>
    <row r="155" spans="1:52">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1"/>
      <c r="AD155" s="121"/>
      <c r="AE155" s="121"/>
      <c r="AF155" s="121"/>
      <c r="AG155" s="121"/>
      <c r="AH155" s="121"/>
      <c r="AI155" s="121"/>
      <c r="AJ155" s="121"/>
      <c r="AK155" s="121"/>
      <c r="AL155" s="121"/>
      <c r="AM155" s="121"/>
      <c r="AN155" s="121"/>
      <c r="AO155" s="121"/>
      <c r="AP155" s="121"/>
      <c r="AQ155" s="121"/>
      <c r="AR155" s="121"/>
      <c r="AS155" s="121"/>
      <c r="AT155" s="121"/>
      <c r="AU155" s="121"/>
      <c r="AV155" s="121"/>
      <c r="AW155" s="121"/>
      <c r="AX155" s="121"/>
      <c r="AY155" s="121"/>
      <c r="AZ155" s="121"/>
    </row>
    <row r="156" spans="1:52">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c r="AC156" s="121"/>
      <c r="AD156" s="121"/>
      <c r="AE156" s="121"/>
      <c r="AF156" s="121"/>
      <c r="AG156" s="121"/>
      <c r="AH156" s="121"/>
      <c r="AI156" s="121"/>
      <c r="AJ156" s="121"/>
      <c r="AK156" s="121"/>
      <c r="AL156" s="121"/>
      <c r="AM156" s="121"/>
      <c r="AN156" s="121"/>
      <c r="AO156" s="121"/>
      <c r="AP156" s="121"/>
      <c r="AQ156" s="121"/>
      <c r="AR156" s="121"/>
      <c r="AS156" s="121"/>
      <c r="AT156" s="121"/>
      <c r="AU156" s="121"/>
      <c r="AV156" s="121"/>
      <c r="AW156" s="121"/>
      <c r="AX156" s="121"/>
      <c r="AY156" s="121"/>
      <c r="AZ156" s="121"/>
    </row>
    <row r="157" spans="1:52">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c r="AC157" s="121"/>
      <c r="AD157" s="121"/>
      <c r="AE157" s="121"/>
      <c r="AF157" s="121"/>
      <c r="AG157" s="121"/>
      <c r="AH157" s="121"/>
      <c r="AI157" s="121"/>
      <c r="AJ157" s="121"/>
      <c r="AK157" s="121"/>
      <c r="AL157" s="121"/>
      <c r="AM157" s="121"/>
      <c r="AN157" s="121"/>
      <c r="AO157" s="121"/>
      <c r="AP157" s="121"/>
      <c r="AQ157" s="121"/>
      <c r="AR157" s="121"/>
      <c r="AS157" s="121"/>
      <c r="AT157" s="121"/>
      <c r="AU157" s="121"/>
      <c r="AV157" s="121"/>
      <c r="AW157" s="121"/>
      <c r="AX157" s="121"/>
      <c r="AY157" s="121"/>
      <c r="AZ157" s="121"/>
    </row>
    <row r="158" spans="1:52">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1"/>
      <c r="AD158" s="121"/>
      <c r="AE158" s="121"/>
      <c r="AF158" s="121"/>
      <c r="AG158" s="121"/>
      <c r="AH158" s="121"/>
      <c r="AI158" s="121"/>
      <c r="AJ158" s="121"/>
      <c r="AK158" s="121"/>
      <c r="AL158" s="121"/>
      <c r="AM158" s="121"/>
      <c r="AN158" s="121"/>
      <c r="AO158" s="121"/>
      <c r="AP158" s="121"/>
      <c r="AQ158" s="121"/>
      <c r="AR158" s="121"/>
      <c r="AS158" s="121"/>
      <c r="AT158" s="121"/>
      <c r="AU158" s="121"/>
      <c r="AV158" s="121"/>
      <c r="AW158" s="121"/>
      <c r="AX158" s="121"/>
      <c r="AY158" s="121"/>
      <c r="AZ158" s="121"/>
    </row>
    <row r="159" spans="1:52">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1"/>
      <c r="AD159" s="121"/>
      <c r="AE159" s="121"/>
      <c r="AF159" s="121"/>
      <c r="AG159" s="121"/>
      <c r="AH159" s="121"/>
      <c r="AI159" s="121"/>
      <c r="AJ159" s="121"/>
      <c r="AK159" s="121"/>
      <c r="AL159" s="121"/>
      <c r="AM159" s="121"/>
      <c r="AN159" s="121"/>
      <c r="AO159" s="121"/>
      <c r="AP159" s="121"/>
      <c r="AQ159" s="121"/>
      <c r="AR159" s="121"/>
      <c r="AS159" s="121"/>
      <c r="AT159" s="121"/>
      <c r="AU159" s="121"/>
      <c r="AV159" s="121"/>
      <c r="AW159" s="121"/>
      <c r="AX159" s="121"/>
      <c r="AY159" s="121"/>
      <c r="AZ159" s="121"/>
    </row>
    <row r="160" spans="1:52">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1"/>
      <c r="AD160" s="121"/>
      <c r="AE160" s="121"/>
      <c r="AF160" s="121"/>
      <c r="AG160" s="121"/>
      <c r="AH160" s="121"/>
      <c r="AI160" s="121"/>
      <c r="AJ160" s="121"/>
      <c r="AK160" s="121"/>
      <c r="AL160" s="121"/>
      <c r="AM160" s="121"/>
      <c r="AN160" s="121"/>
      <c r="AO160" s="121"/>
      <c r="AP160" s="121"/>
      <c r="AQ160" s="121"/>
      <c r="AR160" s="121"/>
      <c r="AS160" s="121"/>
      <c r="AT160" s="121"/>
      <c r="AU160" s="121"/>
      <c r="AV160" s="121"/>
      <c r="AW160" s="121"/>
      <c r="AX160" s="121"/>
      <c r="AY160" s="121"/>
      <c r="AZ160" s="121"/>
    </row>
    <row r="161" spans="1:52">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1"/>
      <c r="AD161" s="121"/>
      <c r="AE161" s="121"/>
      <c r="AF161" s="121"/>
      <c r="AG161" s="121"/>
      <c r="AH161" s="121"/>
      <c r="AI161" s="121"/>
      <c r="AJ161" s="121"/>
      <c r="AK161" s="121"/>
      <c r="AL161" s="121"/>
      <c r="AM161" s="121"/>
      <c r="AN161" s="121"/>
      <c r="AO161" s="121"/>
      <c r="AP161" s="121"/>
      <c r="AQ161" s="121"/>
      <c r="AR161" s="121"/>
      <c r="AS161" s="121"/>
      <c r="AT161" s="121"/>
      <c r="AU161" s="121"/>
      <c r="AV161" s="121"/>
      <c r="AW161" s="121"/>
      <c r="AX161" s="121"/>
      <c r="AY161" s="121"/>
      <c r="AZ161" s="121"/>
    </row>
    <row r="162" spans="1:52">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c r="AC162" s="121"/>
      <c r="AD162" s="121"/>
      <c r="AE162" s="121"/>
      <c r="AF162" s="121"/>
      <c r="AG162" s="121"/>
      <c r="AH162" s="121"/>
      <c r="AI162" s="121"/>
      <c r="AJ162" s="121"/>
      <c r="AK162" s="121"/>
      <c r="AL162" s="121"/>
      <c r="AM162" s="121"/>
      <c r="AN162" s="121"/>
      <c r="AO162" s="121"/>
      <c r="AP162" s="121"/>
      <c r="AQ162" s="121"/>
      <c r="AR162" s="121"/>
      <c r="AS162" s="121"/>
      <c r="AT162" s="121"/>
      <c r="AU162" s="121"/>
      <c r="AV162" s="121"/>
      <c r="AW162" s="121"/>
      <c r="AX162" s="121"/>
      <c r="AY162" s="121"/>
      <c r="AZ162" s="121"/>
    </row>
    <row r="163" spans="1:52">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1"/>
      <c r="AD163" s="121"/>
      <c r="AE163" s="121"/>
      <c r="AF163" s="121"/>
      <c r="AG163" s="121"/>
      <c r="AH163" s="121"/>
      <c r="AI163" s="121"/>
      <c r="AJ163" s="121"/>
      <c r="AK163" s="121"/>
      <c r="AL163" s="121"/>
      <c r="AM163" s="121"/>
      <c r="AN163" s="121"/>
      <c r="AO163" s="121"/>
      <c r="AP163" s="121"/>
      <c r="AQ163" s="121"/>
      <c r="AR163" s="121"/>
      <c r="AS163" s="121"/>
      <c r="AT163" s="121"/>
      <c r="AU163" s="121"/>
      <c r="AV163" s="121"/>
      <c r="AW163" s="121"/>
      <c r="AX163" s="121"/>
      <c r="AY163" s="121"/>
      <c r="AZ163" s="121"/>
    </row>
    <row r="164" spans="1:52">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c r="AC164" s="121"/>
      <c r="AD164" s="121"/>
      <c r="AE164" s="121"/>
      <c r="AF164" s="121"/>
      <c r="AG164" s="121"/>
      <c r="AH164" s="121"/>
      <c r="AI164" s="121"/>
      <c r="AJ164" s="121"/>
      <c r="AK164" s="121"/>
      <c r="AL164" s="121"/>
      <c r="AM164" s="121"/>
      <c r="AN164" s="121"/>
      <c r="AO164" s="121"/>
      <c r="AP164" s="121"/>
      <c r="AQ164" s="121"/>
      <c r="AR164" s="121"/>
      <c r="AS164" s="121"/>
      <c r="AT164" s="121"/>
      <c r="AU164" s="121"/>
      <c r="AV164" s="121"/>
      <c r="AW164" s="121"/>
      <c r="AX164" s="121"/>
      <c r="AY164" s="121"/>
      <c r="AZ164" s="121"/>
    </row>
    <row r="165" spans="1:52">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1"/>
      <c r="AD165" s="121"/>
      <c r="AE165" s="121"/>
      <c r="AF165" s="121"/>
      <c r="AG165" s="121"/>
      <c r="AH165" s="121"/>
      <c r="AI165" s="121"/>
      <c r="AJ165" s="121"/>
      <c r="AK165" s="121"/>
      <c r="AL165" s="121"/>
      <c r="AM165" s="121"/>
      <c r="AN165" s="121"/>
      <c r="AO165" s="121"/>
      <c r="AP165" s="121"/>
      <c r="AQ165" s="121"/>
      <c r="AR165" s="121"/>
      <c r="AS165" s="121"/>
      <c r="AT165" s="121"/>
      <c r="AU165" s="121"/>
      <c r="AV165" s="121"/>
      <c r="AW165" s="121"/>
      <c r="AX165" s="121"/>
      <c r="AY165" s="121"/>
      <c r="AZ165" s="121"/>
    </row>
    <row r="166" spans="1:52">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c r="AC166" s="121"/>
      <c r="AD166" s="121"/>
      <c r="AE166" s="121"/>
      <c r="AF166" s="121"/>
      <c r="AG166" s="121"/>
      <c r="AH166" s="121"/>
      <c r="AI166" s="121"/>
      <c r="AJ166" s="121"/>
      <c r="AK166" s="121"/>
      <c r="AL166" s="121"/>
      <c r="AM166" s="121"/>
      <c r="AN166" s="121"/>
      <c r="AO166" s="121"/>
      <c r="AP166" s="121"/>
      <c r="AQ166" s="121"/>
      <c r="AR166" s="121"/>
      <c r="AS166" s="121"/>
      <c r="AT166" s="121"/>
      <c r="AU166" s="121"/>
      <c r="AV166" s="121"/>
      <c r="AW166" s="121"/>
      <c r="AX166" s="121"/>
      <c r="AY166" s="121"/>
      <c r="AZ166" s="121"/>
    </row>
    <row r="167" spans="1:52">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1"/>
      <c r="AD167" s="121"/>
      <c r="AE167" s="121"/>
      <c r="AF167" s="121"/>
      <c r="AG167" s="121"/>
      <c r="AH167" s="121"/>
      <c r="AI167" s="121"/>
      <c r="AJ167" s="121"/>
      <c r="AK167" s="121"/>
      <c r="AL167" s="121"/>
      <c r="AM167" s="121"/>
      <c r="AN167" s="121"/>
      <c r="AO167" s="121"/>
      <c r="AP167" s="121"/>
      <c r="AQ167" s="121"/>
      <c r="AR167" s="121"/>
      <c r="AS167" s="121"/>
      <c r="AT167" s="121"/>
      <c r="AU167" s="121"/>
      <c r="AV167" s="121"/>
      <c r="AW167" s="121"/>
      <c r="AX167" s="121"/>
      <c r="AY167" s="121"/>
      <c r="AZ167" s="121"/>
    </row>
    <row r="168" spans="1:52">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c r="AC168" s="121"/>
      <c r="AD168" s="121"/>
      <c r="AE168" s="121"/>
      <c r="AF168" s="121"/>
      <c r="AG168" s="121"/>
      <c r="AH168" s="121"/>
      <c r="AI168" s="121"/>
      <c r="AJ168" s="121"/>
      <c r="AK168" s="121"/>
      <c r="AL168" s="121"/>
      <c r="AM168" s="121"/>
      <c r="AN168" s="121"/>
      <c r="AO168" s="121"/>
      <c r="AP168" s="121"/>
      <c r="AQ168" s="121"/>
      <c r="AR168" s="121"/>
      <c r="AS168" s="121"/>
      <c r="AT168" s="121"/>
      <c r="AU168" s="121"/>
      <c r="AV168" s="121"/>
      <c r="AW168" s="121"/>
      <c r="AX168" s="121"/>
      <c r="AY168" s="121"/>
      <c r="AZ168" s="121"/>
    </row>
    <row r="169" spans="1:52">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121"/>
      <c r="AR169" s="121"/>
      <c r="AS169" s="121"/>
      <c r="AT169" s="121"/>
      <c r="AU169" s="121"/>
      <c r="AV169" s="121"/>
      <c r="AW169" s="121"/>
      <c r="AX169" s="121"/>
      <c r="AY169" s="121"/>
      <c r="AZ169" s="121"/>
    </row>
    <row r="170" spans="1:52">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c r="AC170" s="121"/>
      <c r="AD170" s="121"/>
      <c r="AE170" s="121"/>
      <c r="AF170" s="121"/>
      <c r="AG170" s="121"/>
      <c r="AH170" s="121"/>
      <c r="AI170" s="121"/>
      <c r="AJ170" s="121"/>
      <c r="AK170" s="121"/>
      <c r="AL170" s="121"/>
      <c r="AM170" s="121"/>
      <c r="AN170" s="121"/>
      <c r="AO170" s="121"/>
      <c r="AP170" s="121"/>
      <c r="AQ170" s="121"/>
      <c r="AR170" s="121"/>
      <c r="AS170" s="121"/>
      <c r="AT170" s="121"/>
      <c r="AU170" s="121"/>
      <c r="AV170" s="121"/>
      <c r="AW170" s="121"/>
      <c r="AX170" s="121"/>
      <c r="AY170" s="121"/>
      <c r="AZ170" s="121"/>
    </row>
    <row r="171" spans="1:52">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c r="AC171" s="121"/>
      <c r="AD171" s="121"/>
      <c r="AE171" s="121"/>
      <c r="AF171" s="121"/>
      <c r="AG171" s="121"/>
      <c r="AH171" s="121"/>
      <c r="AI171" s="121"/>
      <c r="AJ171" s="121"/>
      <c r="AK171" s="121"/>
      <c r="AL171" s="121"/>
      <c r="AM171" s="121"/>
      <c r="AN171" s="121"/>
      <c r="AO171" s="121"/>
      <c r="AP171" s="121"/>
      <c r="AQ171" s="121"/>
      <c r="AR171" s="121"/>
      <c r="AS171" s="121"/>
      <c r="AT171" s="121"/>
      <c r="AU171" s="121"/>
      <c r="AV171" s="121"/>
      <c r="AW171" s="121"/>
      <c r="AX171" s="121"/>
      <c r="AY171" s="121"/>
      <c r="AZ171" s="121"/>
    </row>
    <row r="172" spans="1:52">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1"/>
      <c r="AD172" s="121"/>
      <c r="AE172" s="121"/>
      <c r="AF172" s="121"/>
      <c r="AG172" s="121"/>
      <c r="AH172" s="121"/>
      <c r="AI172" s="121"/>
      <c r="AJ172" s="121"/>
      <c r="AK172" s="121"/>
      <c r="AL172" s="121"/>
      <c r="AM172" s="121"/>
      <c r="AN172" s="121"/>
      <c r="AO172" s="121"/>
      <c r="AP172" s="121"/>
      <c r="AQ172" s="121"/>
      <c r="AR172" s="121"/>
      <c r="AS172" s="121"/>
      <c r="AT172" s="121"/>
      <c r="AU172" s="121"/>
      <c r="AV172" s="121"/>
      <c r="AW172" s="121"/>
      <c r="AX172" s="121"/>
      <c r="AY172" s="121"/>
      <c r="AZ172" s="121"/>
    </row>
    <row r="173" spans="1:52">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c r="AC173" s="121"/>
      <c r="AD173" s="121"/>
      <c r="AE173" s="121"/>
      <c r="AF173" s="121"/>
      <c r="AG173" s="121"/>
      <c r="AH173" s="121"/>
      <c r="AI173" s="121"/>
      <c r="AJ173" s="121"/>
      <c r="AK173" s="121"/>
      <c r="AL173" s="121"/>
      <c r="AM173" s="121"/>
      <c r="AN173" s="121"/>
      <c r="AO173" s="121"/>
      <c r="AP173" s="121"/>
      <c r="AQ173" s="121"/>
      <c r="AR173" s="121"/>
      <c r="AS173" s="121"/>
      <c r="AT173" s="121"/>
      <c r="AU173" s="121"/>
      <c r="AV173" s="121"/>
      <c r="AW173" s="121"/>
      <c r="AX173" s="121"/>
      <c r="AY173" s="121"/>
      <c r="AZ173" s="121"/>
    </row>
    <row r="174" spans="1:52">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121"/>
      <c r="AR174" s="121"/>
      <c r="AS174" s="121"/>
      <c r="AT174" s="121"/>
      <c r="AU174" s="121"/>
      <c r="AV174" s="121"/>
      <c r="AW174" s="121"/>
      <c r="AX174" s="121"/>
      <c r="AY174" s="121"/>
      <c r="AZ174" s="121"/>
    </row>
    <row r="175" spans="1:52">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1"/>
      <c r="AD175" s="121"/>
      <c r="AE175" s="121"/>
      <c r="AF175" s="121"/>
      <c r="AG175" s="121"/>
      <c r="AH175" s="121"/>
      <c r="AI175" s="121"/>
      <c r="AJ175" s="121"/>
      <c r="AK175" s="121"/>
      <c r="AL175" s="121"/>
      <c r="AM175" s="121"/>
      <c r="AN175" s="121"/>
      <c r="AO175" s="121"/>
      <c r="AP175" s="121"/>
      <c r="AQ175" s="121"/>
      <c r="AR175" s="121"/>
      <c r="AS175" s="121"/>
      <c r="AT175" s="121"/>
      <c r="AU175" s="121"/>
      <c r="AV175" s="121"/>
      <c r="AW175" s="121"/>
      <c r="AX175" s="121"/>
      <c r="AY175" s="121"/>
      <c r="AZ175" s="121"/>
    </row>
    <row r="176" spans="1:52">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c r="AC176" s="121"/>
      <c r="AD176" s="121"/>
      <c r="AE176" s="121"/>
      <c r="AF176" s="121"/>
      <c r="AG176" s="121"/>
      <c r="AH176" s="121"/>
      <c r="AI176" s="121"/>
      <c r="AJ176" s="121"/>
      <c r="AK176" s="121"/>
      <c r="AL176" s="121"/>
      <c r="AM176" s="121"/>
      <c r="AN176" s="121"/>
      <c r="AO176" s="121"/>
      <c r="AP176" s="121"/>
      <c r="AQ176" s="121"/>
      <c r="AR176" s="121"/>
      <c r="AS176" s="121"/>
      <c r="AT176" s="121"/>
      <c r="AU176" s="121"/>
      <c r="AV176" s="121"/>
      <c r="AW176" s="121"/>
      <c r="AX176" s="121"/>
      <c r="AY176" s="121"/>
      <c r="AZ176" s="121"/>
    </row>
    <row r="177" spans="1:52">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c r="AC177" s="121"/>
      <c r="AD177" s="121"/>
      <c r="AE177" s="121"/>
      <c r="AF177" s="121"/>
      <c r="AG177" s="121"/>
      <c r="AH177" s="121"/>
      <c r="AI177" s="121"/>
      <c r="AJ177" s="121"/>
      <c r="AK177" s="121"/>
      <c r="AL177" s="121"/>
      <c r="AM177" s="121"/>
      <c r="AN177" s="121"/>
      <c r="AO177" s="121"/>
      <c r="AP177" s="121"/>
      <c r="AQ177" s="121"/>
      <c r="AR177" s="121"/>
      <c r="AS177" s="121"/>
      <c r="AT177" s="121"/>
      <c r="AU177" s="121"/>
      <c r="AV177" s="121"/>
      <c r="AW177" s="121"/>
      <c r="AX177" s="121"/>
      <c r="AY177" s="121"/>
      <c r="AZ177" s="121"/>
    </row>
    <row r="178" spans="1:52">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c r="AC178" s="121"/>
      <c r="AD178" s="121"/>
      <c r="AE178" s="121"/>
      <c r="AF178" s="121"/>
      <c r="AG178" s="121"/>
      <c r="AH178" s="121"/>
      <c r="AI178" s="121"/>
      <c r="AJ178" s="121"/>
      <c r="AK178" s="121"/>
      <c r="AL178" s="121"/>
      <c r="AM178" s="121"/>
      <c r="AN178" s="121"/>
      <c r="AO178" s="121"/>
      <c r="AP178" s="121"/>
      <c r="AQ178" s="121"/>
      <c r="AR178" s="121"/>
      <c r="AS178" s="121"/>
      <c r="AT178" s="121"/>
      <c r="AU178" s="121"/>
      <c r="AV178" s="121"/>
      <c r="AW178" s="121"/>
      <c r="AX178" s="121"/>
      <c r="AY178" s="121"/>
      <c r="AZ178" s="121"/>
    </row>
    <row r="179" spans="1:52">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c r="W179" s="121"/>
      <c r="X179" s="121"/>
      <c r="Y179" s="121"/>
      <c r="Z179" s="121"/>
      <c r="AA179" s="121"/>
      <c r="AB179" s="121"/>
      <c r="AC179" s="121"/>
      <c r="AD179" s="121"/>
      <c r="AE179" s="121"/>
      <c r="AF179" s="121"/>
      <c r="AG179" s="121"/>
      <c r="AH179" s="121"/>
      <c r="AI179" s="121"/>
      <c r="AJ179" s="121"/>
      <c r="AK179" s="121"/>
      <c r="AL179" s="121"/>
      <c r="AM179" s="121"/>
      <c r="AN179" s="121"/>
      <c r="AO179" s="121"/>
      <c r="AP179" s="121"/>
      <c r="AQ179" s="121"/>
      <c r="AR179" s="121"/>
      <c r="AS179" s="121"/>
      <c r="AT179" s="121"/>
      <c r="AU179" s="121"/>
      <c r="AV179" s="121"/>
      <c r="AW179" s="121"/>
      <c r="AX179" s="121"/>
      <c r="AY179" s="121"/>
      <c r="AZ179" s="121"/>
    </row>
    <row r="180" spans="1:52">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1"/>
      <c r="AD180" s="121"/>
      <c r="AE180" s="121"/>
      <c r="AF180" s="121"/>
      <c r="AG180" s="121"/>
      <c r="AH180" s="121"/>
      <c r="AI180" s="121"/>
      <c r="AJ180" s="121"/>
      <c r="AK180" s="121"/>
      <c r="AL180" s="121"/>
      <c r="AM180" s="121"/>
      <c r="AN180" s="121"/>
      <c r="AO180" s="121"/>
      <c r="AP180" s="121"/>
      <c r="AQ180" s="121"/>
      <c r="AR180" s="121"/>
      <c r="AS180" s="121"/>
      <c r="AT180" s="121"/>
      <c r="AU180" s="121"/>
      <c r="AV180" s="121"/>
      <c r="AW180" s="121"/>
      <c r="AX180" s="121"/>
      <c r="AY180" s="121"/>
      <c r="AZ180" s="121"/>
    </row>
    <row r="181" spans="1:52">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c r="AC181" s="121"/>
      <c r="AD181" s="121"/>
      <c r="AE181" s="121"/>
      <c r="AF181" s="121"/>
      <c r="AG181" s="121"/>
      <c r="AH181" s="121"/>
      <c r="AI181" s="121"/>
      <c r="AJ181" s="121"/>
      <c r="AK181" s="121"/>
      <c r="AL181" s="121"/>
      <c r="AM181" s="121"/>
      <c r="AN181" s="121"/>
      <c r="AO181" s="121"/>
      <c r="AP181" s="121"/>
      <c r="AQ181" s="121"/>
      <c r="AR181" s="121"/>
      <c r="AS181" s="121"/>
      <c r="AT181" s="121"/>
      <c r="AU181" s="121"/>
      <c r="AV181" s="121"/>
      <c r="AW181" s="121"/>
      <c r="AX181" s="121"/>
      <c r="AY181" s="121"/>
      <c r="AZ181" s="121"/>
    </row>
    <row r="182" spans="1:52">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c r="AC182" s="121"/>
      <c r="AD182" s="121"/>
      <c r="AE182" s="121"/>
      <c r="AF182" s="121"/>
      <c r="AG182" s="121"/>
      <c r="AH182" s="121"/>
      <c r="AI182" s="121"/>
      <c r="AJ182" s="121"/>
      <c r="AK182" s="121"/>
      <c r="AL182" s="121"/>
      <c r="AM182" s="121"/>
      <c r="AN182" s="121"/>
      <c r="AO182" s="121"/>
      <c r="AP182" s="121"/>
      <c r="AQ182" s="121"/>
      <c r="AR182" s="121"/>
      <c r="AS182" s="121"/>
      <c r="AT182" s="121"/>
      <c r="AU182" s="121"/>
      <c r="AV182" s="121"/>
      <c r="AW182" s="121"/>
      <c r="AX182" s="121"/>
      <c r="AY182" s="121"/>
      <c r="AZ182" s="121"/>
    </row>
    <row r="183" spans="1:52">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c r="W183" s="121"/>
      <c r="X183" s="121"/>
      <c r="Y183" s="121"/>
      <c r="Z183" s="121"/>
      <c r="AA183" s="121"/>
      <c r="AB183" s="121"/>
      <c r="AC183" s="121"/>
      <c r="AD183" s="121"/>
      <c r="AE183" s="121"/>
      <c r="AF183" s="121"/>
      <c r="AG183" s="121"/>
      <c r="AH183" s="121"/>
      <c r="AI183" s="121"/>
      <c r="AJ183" s="121"/>
      <c r="AK183" s="121"/>
      <c r="AL183" s="121"/>
      <c r="AM183" s="121"/>
      <c r="AN183" s="121"/>
      <c r="AO183" s="121"/>
      <c r="AP183" s="121"/>
      <c r="AQ183" s="121"/>
      <c r="AR183" s="121"/>
      <c r="AS183" s="121"/>
      <c r="AT183" s="121"/>
      <c r="AU183" s="121"/>
      <c r="AV183" s="121"/>
      <c r="AW183" s="121"/>
      <c r="AX183" s="121"/>
      <c r="AY183" s="121"/>
      <c r="AZ183" s="121"/>
    </row>
    <row r="184" spans="1:52">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c r="W184" s="121"/>
      <c r="X184" s="121"/>
      <c r="Y184" s="121"/>
      <c r="Z184" s="121"/>
      <c r="AA184" s="121"/>
      <c r="AB184" s="121"/>
      <c r="AC184" s="121"/>
      <c r="AD184" s="121"/>
      <c r="AE184" s="121"/>
      <c r="AF184" s="121"/>
      <c r="AG184" s="121"/>
      <c r="AH184" s="121"/>
      <c r="AI184" s="121"/>
      <c r="AJ184" s="121"/>
      <c r="AK184" s="121"/>
      <c r="AL184" s="121"/>
      <c r="AM184" s="121"/>
      <c r="AN184" s="121"/>
      <c r="AO184" s="121"/>
      <c r="AP184" s="121"/>
      <c r="AQ184" s="121"/>
      <c r="AR184" s="121"/>
      <c r="AS184" s="121"/>
      <c r="AT184" s="121"/>
      <c r="AU184" s="121"/>
      <c r="AV184" s="121"/>
      <c r="AW184" s="121"/>
      <c r="AX184" s="121"/>
      <c r="AY184" s="121"/>
      <c r="AZ184" s="121"/>
    </row>
    <row r="185" spans="1:52">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c r="W185" s="121"/>
      <c r="X185" s="121"/>
      <c r="Y185" s="121"/>
      <c r="Z185" s="121"/>
      <c r="AA185" s="121"/>
      <c r="AB185" s="121"/>
      <c r="AC185" s="121"/>
      <c r="AD185" s="121"/>
      <c r="AE185" s="121"/>
      <c r="AF185" s="121"/>
      <c r="AG185" s="121"/>
      <c r="AH185" s="121"/>
      <c r="AI185" s="121"/>
      <c r="AJ185" s="121"/>
      <c r="AK185" s="121"/>
      <c r="AL185" s="121"/>
      <c r="AM185" s="121"/>
      <c r="AN185" s="121"/>
      <c r="AO185" s="121"/>
      <c r="AP185" s="121"/>
      <c r="AQ185" s="121"/>
      <c r="AR185" s="121"/>
      <c r="AS185" s="121"/>
      <c r="AT185" s="121"/>
      <c r="AU185" s="121"/>
      <c r="AV185" s="121"/>
      <c r="AW185" s="121"/>
      <c r="AX185" s="121"/>
      <c r="AY185" s="121"/>
      <c r="AZ185" s="121"/>
    </row>
    <row r="186" spans="1:52">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c r="W186" s="121"/>
      <c r="X186" s="121"/>
      <c r="Y186" s="121"/>
      <c r="Z186" s="121"/>
      <c r="AA186" s="121"/>
      <c r="AB186" s="121"/>
      <c r="AC186" s="121"/>
      <c r="AD186" s="121"/>
      <c r="AE186" s="121"/>
      <c r="AF186" s="121"/>
      <c r="AG186" s="121"/>
      <c r="AH186" s="121"/>
      <c r="AI186" s="121"/>
      <c r="AJ186" s="121"/>
      <c r="AK186" s="121"/>
      <c r="AL186" s="121"/>
      <c r="AM186" s="121"/>
      <c r="AN186" s="121"/>
      <c r="AO186" s="121"/>
      <c r="AP186" s="121"/>
      <c r="AQ186" s="121"/>
      <c r="AR186" s="121"/>
      <c r="AS186" s="121"/>
      <c r="AT186" s="121"/>
      <c r="AU186" s="121"/>
      <c r="AV186" s="121"/>
      <c r="AW186" s="121"/>
      <c r="AX186" s="121"/>
      <c r="AY186" s="121"/>
      <c r="AZ186" s="121"/>
    </row>
    <row r="187" spans="1:52">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c r="W187" s="121"/>
      <c r="X187" s="121"/>
      <c r="Y187" s="121"/>
      <c r="Z187" s="121"/>
      <c r="AA187" s="121"/>
      <c r="AB187" s="121"/>
      <c r="AC187" s="121"/>
      <c r="AD187" s="121"/>
      <c r="AE187" s="121"/>
      <c r="AF187" s="121"/>
      <c r="AG187" s="121"/>
      <c r="AH187" s="121"/>
      <c r="AI187" s="121"/>
      <c r="AJ187" s="121"/>
      <c r="AK187" s="121"/>
      <c r="AL187" s="121"/>
      <c r="AM187" s="121"/>
      <c r="AN187" s="121"/>
      <c r="AO187" s="121"/>
      <c r="AP187" s="121"/>
      <c r="AQ187" s="121"/>
      <c r="AR187" s="121"/>
      <c r="AS187" s="121"/>
      <c r="AT187" s="121"/>
      <c r="AU187" s="121"/>
      <c r="AV187" s="121"/>
      <c r="AW187" s="121"/>
      <c r="AX187" s="121"/>
      <c r="AY187" s="121"/>
      <c r="AZ187" s="121"/>
    </row>
    <row r="188" spans="1:52">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c r="W188" s="121"/>
      <c r="X188" s="121"/>
      <c r="Y188" s="121"/>
      <c r="Z188" s="121"/>
      <c r="AA188" s="121"/>
      <c r="AB188" s="121"/>
      <c r="AC188" s="121"/>
      <c r="AD188" s="121"/>
      <c r="AE188" s="121"/>
      <c r="AF188" s="121"/>
      <c r="AG188" s="121"/>
      <c r="AH188" s="121"/>
      <c r="AI188" s="121"/>
      <c r="AJ188" s="121"/>
      <c r="AK188" s="121"/>
      <c r="AL188" s="121"/>
      <c r="AM188" s="121"/>
      <c r="AN188" s="121"/>
      <c r="AO188" s="121"/>
      <c r="AP188" s="121"/>
      <c r="AQ188" s="121"/>
      <c r="AR188" s="121"/>
      <c r="AS188" s="121"/>
      <c r="AT188" s="121"/>
      <c r="AU188" s="121"/>
      <c r="AV188" s="121"/>
      <c r="AW188" s="121"/>
      <c r="AX188" s="121"/>
      <c r="AY188" s="121"/>
      <c r="AZ188" s="121"/>
    </row>
    <row r="189" spans="1:52">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c r="W189" s="121"/>
      <c r="X189" s="121"/>
      <c r="Y189" s="121"/>
      <c r="Z189" s="121"/>
      <c r="AA189" s="121"/>
      <c r="AB189" s="121"/>
      <c r="AC189" s="121"/>
      <c r="AD189" s="121"/>
      <c r="AE189" s="121"/>
      <c r="AF189" s="121"/>
      <c r="AG189" s="121"/>
      <c r="AH189" s="121"/>
      <c r="AI189" s="121"/>
      <c r="AJ189" s="121"/>
      <c r="AK189" s="121"/>
      <c r="AL189" s="121"/>
      <c r="AM189" s="121"/>
      <c r="AN189" s="121"/>
      <c r="AO189" s="121"/>
      <c r="AP189" s="121"/>
      <c r="AQ189" s="121"/>
      <c r="AR189" s="121"/>
      <c r="AS189" s="121"/>
      <c r="AT189" s="121"/>
      <c r="AU189" s="121"/>
      <c r="AV189" s="121"/>
      <c r="AW189" s="121"/>
      <c r="AX189" s="121"/>
      <c r="AY189" s="121"/>
      <c r="AZ189" s="121"/>
    </row>
    <row r="190" spans="1:52">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c r="W190" s="121"/>
      <c r="X190" s="121"/>
      <c r="Y190" s="121"/>
      <c r="Z190" s="121"/>
      <c r="AA190" s="121"/>
      <c r="AB190" s="121"/>
      <c r="AC190" s="121"/>
      <c r="AD190" s="121"/>
      <c r="AE190" s="121"/>
      <c r="AF190" s="121"/>
      <c r="AG190" s="121"/>
      <c r="AH190" s="121"/>
      <c r="AI190" s="121"/>
      <c r="AJ190" s="121"/>
      <c r="AK190" s="121"/>
      <c r="AL190" s="121"/>
      <c r="AM190" s="121"/>
      <c r="AN190" s="121"/>
      <c r="AO190" s="121"/>
      <c r="AP190" s="121"/>
      <c r="AQ190" s="121"/>
      <c r="AR190" s="121"/>
      <c r="AS190" s="121"/>
      <c r="AT190" s="121"/>
      <c r="AU190" s="121"/>
      <c r="AV190" s="121"/>
      <c r="AW190" s="121"/>
      <c r="AX190" s="121"/>
      <c r="AY190" s="121"/>
      <c r="AZ190" s="121"/>
    </row>
    <row r="191" spans="1:52">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c r="W191" s="121"/>
      <c r="X191" s="121"/>
      <c r="Y191" s="121"/>
      <c r="Z191" s="121"/>
      <c r="AA191" s="121"/>
      <c r="AB191" s="121"/>
      <c r="AC191" s="121"/>
      <c r="AD191" s="121"/>
      <c r="AE191" s="121"/>
      <c r="AF191" s="121"/>
      <c r="AG191" s="121"/>
      <c r="AH191" s="121"/>
      <c r="AI191" s="121"/>
      <c r="AJ191" s="121"/>
      <c r="AK191" s="121"/>
      <c r="AL191" s="121"/>
      <c r="AM191" s="121"/>
      <c r="AN191" s="121"/>
      <c r="AO191" s="121"/>
      <c r="AP191" s="121"/>
      <c r="AQ191" s="121"/>
      <c r="AR191" s="121"/>
      <c r="AS191" s="121"/>
      <c r="AT191" s="121"/>
      <c r="AU191" s="121"/>
      <c r="AV191" s="121"/>
      <c r="AW191" s="121"/>
      <c r="AX191" s="121"/>
      <c r="AY191" s="121"/>
      <c r="AZ191" s="121"/>
    </row>
    <row r="192" spans="1:52">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c r="AC192" s="121"/>
      <c r="AD192" s="121"/>
      <c r="AE192" s="121"/>
      <c r="AF192" s="121"/>
      <c r="AG192" s="121"/>
      <c r="AH192" s="121"/>
      <c r="AI192" s="121"/>
      <c r="AJ192" s="121"/>
      <c r="AK192" s="121"/>
      <c r="AL192" s="121"/>
      <c r="AM192" s="121"/>
      <c r="AN192" s="121"/>
      <c r="AO192" s="121"/>
      <c r="AP192" s="121"/>
      <c r="AQ192" s="121"/>
      <c r="AR192" s="121"/>
      <c r="AS192" s="121"/>
      <c r="AT192" s="121"/>
      <c r="AU192" s="121"/>
      <c r="AV192" s="121"/>
      <c r="AW192" s="121"/>
      <c r="AX192" s="121"/>
      <c r="AY192" s="121"/>
      <c r="AZ192" s="121"/>
    </row>
    <row r="193" spans="1:52">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c r="AC193" s="121"/>
      <c r="AD193" s="121"/>
      <c r="AE193" s="121"/>
      <c r="AF193" s="121"/>
      <c r="AG193" s="121"/>
      <c r="AH193" s="121"/>
      <c r="AI193" s="121"/>
      <c r="AJ193" s="121"/>
      <c r="AK193" s="121"/>
      <c r="AL193" s="121"/>
      <c r="AM193" s="121"/>
      <c r="AN193" s="121"/>
      <c r="AO193" s="121"/>
      <c r="AP193" s="121"/>
      <c r="AQ193" s="121"/>
      <c r="AR193" s="121"/>
      <c r="AS193" s="121"/>
      <c r="AT193" s="121"/>
      <c r="AU193" s="121"/>
      <c r="AV193" s="121"/>
      <c r="AW193" s="121"/>
      <c r="AX193" s="121"/>
      <c r="AY193" s="121"/>
      <c r="AZ193" s="121"/>
    </row>
    <row r="194" spans="1:52">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c r="W194" s="121"/>
      <c r="X194" s="121"/>
      <c r="Y194" s="121"/>
      <c r="Z194" s="121"/>
      <c r="AA194" s="121"/>
      <c r="AB194" s="121"/>
      <c r="AC194" s="121"/>
      <c r="AD194" s="121"/>
      <c r="AE194" s="121"/>
      <c r="AF194" s="121"/>
      <c r="AG194" s="121"/>
      <c r="AH194" s="121"/>
      <c r="AI194" s="121"/>
      <c r="AJ194" s="121"/>
      <c r="AK194" s="121"/>
      <c r="AL194" s="121"/>
      <c r="AM194" s="121"/>
      <c r="AN194" s="121"/>
      <c r="AO194" s="121"/>
      <c r="AP194" s="121"/>
      <c r="AQ194" s="121"/>
      <c r="AR194" s="121"/>
      <c r="AS194" s="121"/>
      <c r="AT194" s="121"/>
      <c r="AU194" s="121"/>
      <c r="AV194" s="121"/>
      <c r="AW194" s="121"/>
      <c r="AX194" s="121"/>
      <c r="AY194" s="121"/>
      <c r="AZ194" s="121"/>
    </row>
    <row r="195" spans="1:52">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c r="W195" s="121"/>
      <c r="X195" s="121"/>
      <c r="Y195" s="121"/>
      <c r="Z195" s="121"/>
      <c r="AA195" s="121"/>
      <c r="AB195" s="121"/>
      <c r="AC195" s="121"/>
      <c r="AD195" s="121"/>
      <c r="AE195" s="121"/>
      <c r="AF195" s="121"/>
      <c r="AG195" s="121"/>
      <c r="AH195" s="121"/>
      <c r="AI195" s="121"/>
      <c r="AJ195" s="121"/>
      <c r="AK195" s="121"/>
      <c r="AL195" s="121"/>
      <c r="AM195" s="121"/>
      <c r="AN195" s="121"/>
      <c r="AO195" s="121"/>
      <c r="AP195" s="121"/>
      <c r="AQ195" s="121"/>
      <c r="AR195" s="121"/>
      <c r="AS195" s="121"/>
      <c r="AT195" s="121"/>
      <c r="AU195" s="121"/>
      <c r="AV195" s="121"/>
      <c r="AW195" s="121"/>
      <c r="AX195" s="121"/>
      <c r="AY195" s="121"/>
      <c r="AZ195" s="121"/>
    </row>
    <row r="196" spans="1:52">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c r="W196" s="121"/>
      <c r="X196" s="121"/>
      <c r="Y196" s="121"/>
      <c r="Z196" s="121"/>
      <c r="AA196" s="121"/>
      <c r="AB196" s="121"/>
      <c r="AC196" s="121"/>
      <c r="AD196" s="121"/>
      <c r="AE196" s="121"/>
      <c r="AF196" s="121"/>
      <c r="AG196" s="121"/>
      <c r="AH196" s="121"/>
      <c r="AI196" s="121"/>
      <c r="AJ196" s="121"/>
      <c r="AK196" s="121"/>
      <c r="AL196" s="121"/>
      <c r="AM196" s="121"/>
      <c r="AN196" s="121"/>
      <c r="AO196" s="121"/>
      <c r="AP196" s="121"/>
      <c r="AQ196" s="121"/>
      <c r="AR196" s="121"/>
      <c r="AS196" s="121"/>
      <c r="AT196" s="121"/>
      <c r="AU196" s="121"/>
      <c r="AV196" s="121"/>
      <c r="AW196" s="121"/>
      <c r="AX196" s="121"/>
      <c r="AY196" s="121"/>
      <c r="AZ196" s="121"/>
    </row>
    <row r="197" spans="1:52">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c r="W197" s="121"/>
      <c r="X197" s="121"/>
      <c r="Y197" s="121"/>
      <c r="Z197" s="121"/>
      <c r="AA197" s="121"/>
      <c r="AB197" s="121"/>
      <c r="AC197" s="121"/>
      <c r="AD197" s="121"/>
      <c r="AE197" s="121"/>
      <c r="AF197" s="121"/>
      <c r="AG197" s="121"/>
      <c r="AH197" s="121"/>
      <c r="AI197" s="121"/>
      <c r="AJ197" s="121"/>
      <c r="AK197" s="121"/>
      <c r="AL197" s="121"/>
      <c r="AM197" s="121"/>
      <c r="AN197" s="121"/>
      <c r="AO197" s="121"/>
      <c r="AP197" s="121"/>
      <c r="AQ197" s="121"/>
      <c r="AR197" s="121"/>
      <c r="AS197" s="121"/>
      <c r="AT197" s="121"/>
      <c r="AU197" s="121"/>
      <c r="AV197" s="121"/>
      <c r="AW197" s="121"/>
      <c r="AX197" s="121"/>
      <c r="AY197" s="121"/>
      <c r="AZ197" s="121"/>
    </row>
    <row r="198" spans="1:52">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c r="W198" s="121"/>
      <c r="X198" s="121"/>
      <c r="Y198" s="121"/>
      <c r="Z198" s="121"/>
      <c r="AA198" s="121"/>
      <c r="AB198" s="121"/>
      <c r="AC198" s="121"/>
      <c r="AD198" s="121"/>
      <c r="AE198" s="121"/>
      <c r="AF198" s="121"/>
      <c r="AG198" s="121"/>
      <c r="AH198" s="121"/>
      <c r="AI198" s="121"/>
      <c r="AJ198" s="121"/>
      <c r="AK198" s="121"/>
      <c r="AL198" s="121"/>
      <c r="AM198" s="121"/>
      <c r="AN198" s="121"/>
      <c r="AO198" s="121"/>
      <c r="AP198" s="121"/>
      <c r="AQ198" s="121"/>
      <c r="AR198" s="121"/>
      <c r="AS198" s="121"/>
      <c r="AT198" s="121"/>
      <c r="AU198" s="121"/>
      <c r="AV198" s="121"/>
      <c r="AW198" s="121"/>
      <c r="AX198" s="121"/>
      <c r="AY198" s="121"/>
      <c r="AZ198" s="121"/>
    </row>
    <row r="199" spans="1:52">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c r="W199" s="121"/>
      <c r="X199" s="121"/>
      <c r="Y199" s="121"/>
      <c r="Z199" s="121"/>
      <c r="AA199" s="121"/>
      <c r="AB199" s="121"/>
      <c r="AC199" s="121"/>
      <c r="AD199" s="121"/>
      <c r="AE199" s="121"/>
      <c r="AF199" s="121"/>
      <c r="AG199" s="121"/>
      <c r="AH199" s="121"/>
      <c r="AI199" s="121"/>
      <c r="AJ199" s="121"/>
      <c r="AK199" s="121"/>
      <c r="AL199" s="121"/>
      <c r="AM199" s="121"/>
      <c r="AN199" s="121"/>
      <c r="AO199" s="121"/>
      <c r="AP199" s="121"/>
      <c r="AQ199" s="121"/>
      <c r="AR199" s="121"/>
      <c r="AS199" s="121"/>
      <c r="AT199" s="121"/>
      <c r="AU199" s="121"/>
      <c r="AV199" s="121"/>
      <c r="AW199" s="121"/>
      <c r="AX199" s="121"/>
      <c r="AY199" s="121"/>
      <c r="AZ199" s="121"/>
    </row>
    <row r="200" spans="1:52">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c r="W200" s="121"/>
      <c r="X200" s="121"/>
      <c r="Y200" s="121"/>
      <c r="Z200" s="121"/>
      <c r="AA200" s="121"/>
      <c r="AB200" s="121"/>
      <c r="AC200" s="121"/>
      <c r="AD200" s="121"/>
      <c r="AE200" s="121"/>
      <c r="AF200" s="121"/>
      <c r="AG200" s="121"/>
      <c r="AH200" s="121"/>
      <c r="AI200" s="121"/>
      <c r="AJ200" s="121"/>
      <c r="AK200" s="121"/>
      <c r="AL200" s="121"/>
      <c r="AM200" s="121"/>
      <c r="AN200" s="121"/>
      <c r="AO200" s="121"/>
      <c r="AP200" s="121"/>
      <c r="AQ200" s="121"/>
      <c r="AR200" s="121"/>
      <c r="AS200" s="121"/>
      <c r="AT200" s="121"/>
      <c r="AU200" s="121"/>
      <c r="AV200" s="121"/>
      <c r="AW200" s="121"/>
      <c r="AX200" s="121"/>
      <c r="AY200" s="121"/>
      <c r="AZ200" s="121"/>
    </row>
    <row r="201" spans="1:52">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c r="W201" s="121"/>
      <c r="X201" s="121"/>
      <c r="Y201" s="121"/>
      <c r="Z201" s="121"/>
      <c r="AA201" s="121"/>
      <c r="AB201" s="121"/>
      <c r="AC201" s="121"/>
      <c r="AD201" s="121"/>
      <c r="AE201" s="121"/>
      <c r="AF201" s="121"/>
      <c r="AG201" s="121"/>
      <c r="AH201" s="121"/>
      <c r="AI201" s="121"/>
      <c r="AJ201" s="121"/>
      <c r="AK201" s="121"/>
      <c r="AL201" s="121"/>
      <c r="AM201" s="121"/>
      <c r="AN201" s="121"/>
      <c r="AO201" s="121"/>
      <c r="AP201" s="121"/>
      <c r="AQ201" s="121"/>
      <c r="AR201" s="121"/>
      <c r="AS201" s="121"/>
      <c r="AT201" s="121"/>
      <c r="AU201" s="121"/>
      <c r="AV201" s="121"/>
      <c r="AW201" s="121"/>
      <c r="AX201" s="121"/>
      <c r="AY201" s="121"/>
      <c r="AZ201" s="121"/>
    </row>
    <row r="202" spans="1:52">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c r="W202" s="121"/>
      <c r="X202" s="121"/>
      <c r="Y202" s="121"/>
      <c r="Z202" s="121"/>
      <c r="AA202" s="121"/>
      <c r="AB202" s="121"/>
      <c r="AC202" s="121"/>
      <c r="AD202" s="121"/>
      <c r="AE202" s="121"/>
      <c r="AF202" s="121"/>
      <c r="AG202" s="121"/>
      <c r="AH202" s="121"/>
      <c r="AI202" s="121"/>
      <c r="AJ202" s="121"/>
      <c r="AK202" s="121"/>
      <c r="AL202" s="121"/>
      <c r="AM202" s="121"/>
      <c r="AN202" s="121"/>
      <c r="AO202" s="121"/>
      <c r="AP202" s="121"/>
      <c r="AQ202" s="121"/>
      <c r="AR202" s="121"/>
      <c r="AS202" s="121"/>
      <c r="AT202" s="121"/>
      <c r="AU202" s="121"/>
      <c r="AV202" s="121"/>
      <c r="AW202" s="121"/>
      <c r="AX202" s="121"/>
      <c r="AY202" s="121"/>
      <c r="AZ202" s="121"/>
    </row>
    <row r="203" spans="1:52">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c r="W203" s="121"/>
      <c r="X203" s="121"/>
      <c r="Y203" s="121"/>
      <c r="Z203" s="121"/>
      <c r="AA203" s="121"/>
      <c r="AB203" s="121"/>
      <c r="AC203" s="121"/>
      <c r="AD203" s="121"/>
      <c r="AE203" s="121"/>
      <c r="AF203" s="121"/>
      <c r="AG203" s="121"/>
      <c r="AH203" s="121"/>
      <c r="AI203" s="121"/>
      <c r="AJ203" s="121"/>
      <c r="AK203" s="121"/>
      <c r="AL203" s="121"/>
      <c r="AM203" s="121"/>
      <c r="AN203" s="121"/>
      <c r="AO203" s="121"/>
      <c r="AP203" s="121"/>
      <c r="AQ203" s="121"/>
      <c r="AR203" s="121"/>
      <c r="AS203" s="121"/>
      <c r="AT203" s="121"/>
      <c r="AU203" s="121"/>
      <c r="AV203" s="121"/>
      <c r="AW203" s="121"/>
      <c r="AX203" s="121"/>
      <c r="AY203" s="121"/>
      <c r="AZ203" s="121"/>
    </row>
    <row r="204" spans="1:52">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c r="AC204" s="121"/>
      <c r="AD204" s="121"/>
      <c r="AE204" s="121"/>
      <c r="AF204" s="121"/>
      <c r="AG204" s="121"/>
      <c r="AH204" s="121"/>
      <c r="AI204" s="121"/>
      <c r="AJ204" s="121"/>
      <c r="AK204" s="121"/>
      <c r="AL204" s="121"/>
      <c r="AM204" s="121"/>
      <c r="AN204" s="121"/>
      <c r="AO204" s="121"/>
      <c r="AP204" s="121"/>
      <c r="AQ204" s="121"/>
      <c r="AR204" s="121"/>
      <c r="AS204" s="121"/>
      <c r="AT204" s="121"/>
      <c r="AU204" s="121"/>
      <c r="AV204" s="121"/>
      <c r="AW204" s="121"/>
      <c r="AX204" s="121"/>
      <c r="AY204" s="121"/>
      <c r="AZ204" s="121"/>
    </row>
    <row r="205" spans="1:52">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c r="W205" s="121"/>
      <c r="X205" s="121"/>
      <c r="Y205" s="121"/>
      <c r="Z205" s="121"/>
      <c r="AA205" s="121"/>
      <c r="AB205" s="121"/>
      <c r="AC205" s="121"/>
      <c r="AD205" s="121"/>
      <c r="AE205" s="121"/>
      <c r="AF205" s="121"/>
      <c r="AG205" s="121"/>
      <c r="AH205" s="121"/>
      <c r="AI205" s="121"/>
      <c r="AJ205" s="121"/>
      <c r="AK205" s="121"/>
      <c r="AL205" s="121"/>
      <c r="AM205" s="121"/>
      <c r="AN205" s="121"/>
      <c r="AO205" s="121"/>
      <c r="AP205" s="121"/>
      <c r="AQ205" s="121"/>
      <c r="AR205" s="121"/>
      <c r="AS205" s="121"/>
      <c r="AT205" s="121"/>
      <c r="AU205" s="121"/>
      <c r="AV205" s="121"/>
      <c r="AW205" s="121"/>
      <c r="AX205" s="121"/>
      <c r="AY205" s="121"/>
      <c r="AZ205" s="121"/>
    </row>
    <row r="206" spans="1:52">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c r="W206" s="121"/>
      <c r="X206" s="121"/>
      <c r="Y206" s="121"/>
      <c r="Z206" s="121"/>
      <c r="AA206" s="121"/>
      <c r="AB206" s="121"/>
      <c r="AC206" s="121"/>
      <c r="AD206" s="121"/>
      <c r="AE206" s="121"/>
      <c r="AF206" s="121"/>
      <c r="AG206" s="121"/>
      <c r="AH206" s="121"/>
      <c r="AI206" s="121"/>
      <c r="AJ206" s="121"/>
      <c r="AK206" s="121"/>
      <c r="AL206" s="121"/>
      <c r="AM206" s="121"/>
      <c r="AN206" s="121"/>
      <c r="AO206" s="121"/>
      <c r="AP206" s="121"/>
      <c r="AQ206" s="121"/>
      <c r="AR206" s="121"/>
      <c r="AS206" s="121"/>
      <c r="AT206" s="121"/>
      <c r="AU206" s="121"/>
      <c r="AV206" s="121"/>
      <c r="AW206" s="121"/>
      <c r="AX206" s="121"/>
      <c r="AY206" s="121"/>
      <c r="AZ206" s="121"/>
    </row>
    <row r="207" spans="1:52">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c r="W207" s="121"/>
      <c r="X207" s="121"/>
      <c r="Y207" s="121"/>
      <c r="Z207" s="121"/>
      <c r="AA207" s="121"/>
      <c r="AB207" s="121"/>
      <c r="AC207" s="121"/>
      <c r="AD207" s="121"/>
      <c r="AE207" s="121"/>
      <c r="AF207" s="121"/>
      <c r="AG207" s="121"/>
      <c r="AH207" s="121"/>
      <c r="AI207" s="121"/>
      <c r="AJ207" s="121"/>
      <c r="AK207" s="121"/>
      <c r="AL207" s="121"/>
      <c r="AM207" s="121"/>
      <c r="AN207" s="121"/>
      <c r="AO207" s="121"/>
      <c r="AP207" s="121"/>
      <c r="AQ207" s="121"/>
      <c r="AR207" s="121"/>
      <c r="AS207" s="121"/>
      <c r="AT207" s="121"/>
      <c r="AU207" s="121"/>
      <c r="AV207" s="121"/>
      <c r="AW207" s="121"/>
      <c r="AX207" s="121"/>
      <c r="AY207" s="121"/>
      <c r="AZ207" s="121"/>
    </row>
    <row r="208" spans="1:52">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c r="W208" s="121"/>
      <c r="X208" s="121"/>
      <c r="Y208" s="121"/>
      <c r="Z208" s="121"/>
      <c r="AA208" s="121"/>
      <c r="AB208" s="121"/>
      <c r="AC208" s="121"/>
      <c r="AD208" s="121"/>
      <c r="AE208" s="121"/>
      <c r="AF208" s="121"/>
      <c r="AG208" s="121"/>
      <c r="AH208" s="121"/>
      <c r="AI208" s="121"/>
      <c r="AJ208" s="121"/>
      <c r="AK208" s="121"/>
      <c r="AL208" s="121"/>
      <c r="AM208" s="121"/>
      <c r="AN208" s="121"/>
      <c r="AO208" s="121"/>
      <c r="AP208" s="121"/>
      <c r="AQ208" s="121"/>
      <c r="AR208" s="121"/>
      <c r="AS208" s="121"/>
      <c r="AT208" s="121"/>
      <c r="AU208" s="121"/>
      <c r="AV208" s="121"/>
      <c r="AW208" s="121"/>
      <c r="AX208" s="121"/>
      <c r="AY208" s="121"/>
      <c r="AZ208" s="121"/>
    </row>
    <row r="209" spans="1:52">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c r="W209" s="121"/>
      <c r="X209" s="121"/>
      <c r="Y209" s="121"/>
      <c r="Z209" s="121"/>
      <c r="AA209" s="121"/>
      <c r="AB209" s="121"/>
      <c r="AC209" s="121"/>
      <c r="AD209" s="121"/>
      <c r="AE209" s="121"/>
      <c r="AF209" s="121"/>
      <c r="AG209" s="121"/>
      <c r="AH209" s="121"/>
      <c r="AI209" s="121"/>
      <c r="AJ209" s="121"/>
      <c r="AK209" s="121"/>
      <c r="AL209" s="121"/>
      <c r="AM209" s="121"/>
      <c r="AN209" s="121"/>
      <c r="AO209" s="121"/>
      <c r="AP209" s="121"/>
      <c r="AQ209" s="121"/>
      <c r="AR209" s="121"/>
      <c r="AS209" s="121"/>
      <c r="AT209" s="121"/>
      <c r="AU209" s="121"/>
      <c r="AV209" s="121"/>
      <c r="AW209" s="121"/>
      <c r="AX209" s="121"/>
      <c r="AY209" s="121"/>
      <c r="AZ209" s="121"/>
    </row>
    <row r="210" spans="1:52">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c r="W210" s="121"/>
      <c r="X210" s="121"/>
      <c r="Y210" s="121"/>
      <c r="Z210" s="121"/>
      <c r="AA210" s="121"/>
      <c r="AB210" s="121"/>
      <c r="AC210" s="121"/>
      <c r="AD210" s="121"/>
      <c r="AE210" s="121"/>
      <c r="AF210" s="121"/>
      <c r="AG210" s="121"/>
      <c r="AH210" s="121"/>
      <c r="AI210" s="121"/>
      <c r="AJ210" s="121"/>
      <c r="AK210" s="121"/>
      <c r="AL210" s="121"/>
      <c r="AM210" s="121"/>
      <c r="AN210" s="121"/>
      <c r="AO210" s="121"/>
      <c r="AP210" s="121"/>
      <c r="AQ210" s="121"/>
      <c r="AR210" s="121"/>
      <c r="AS210" s="121"/>
      <c r="AT210" s="121"/>
      <c r="AU210" s="121"/>
      <c r="AV210" s="121"/>
      <c r="AW210" s="121"/>
      <c r="AX210" s="121"/>
      <c r="AY210" s="121"/>
      <c r="AZ210" s="121"/>
    </row>
    <row r="211" spans="1:52">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c r="W211" s="121"/>
      <c r="X211" s="121"/>
      <c r="Y211" s="121"/>
      <c r="Z211" s="121"/>
      <c r="AA211" s="121"/>
      <c r="AB211" s="121"/>
      <c r="AC211" s="121"/>
      <c r="AD211" s="121"/>
      <c r="AE211" s="121"/>
      <c r="AF211" s="121"/>
      <c r="AG211" s="121"/>
      <c r="AH211" s="121"/>
      <c r="AI211" s="121"/>
      <c r="AJ211" s="121"/>
      <c r="AK211" s="121"/>
      <c r="AL211" s="121"/>
      <c r="AM211" s="121"/>
      <c r="AN211" s="121"/>
      <c r="AO211" s="121"/>
      <c r="AP211" s="121"/>
      <c r="AQ211" s="121"/>
      <c r="AR211" s="121"/>
      <c r="AS211" s="121"/>
      <c r="AT211" s="121"/>
      <c r="AU211" s="121"/>
      <c r="AV211" s="121"/>
      <c r="AW211" s="121"/>
      <c r="AX211" s="121"/>
      <c r="AY211" s="121"/>
      <c r="AZ211" s="121"/>
    </row>
    <row r="212" spans="1:52">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c r="W212" s="121"/>
      <c r="X212" s="121"/>
      <c r="Y212" s="121"/>
      <c r="Z212" s="121"/>
      <c r="AA212" s="121"/>
      <c r="AB212" s="121"/>
      <c r="AC212" s="121"/>
      <c r="AD212" s="121"/>
      <c r="AE212" s="121"/>
      <c r="AF212" s="121"/>
      <c r="AG212" s="121"/>
      <c r="AH212" s="121"/>
      <c r="AI212" s="121"/>
      <c r="AJ212" s="121"/>
      <c r="AK212" s="121"/>
      <c r="AL212" s="121"/>
      <c r="AM212" s="121"/>
      <c r="AN212" s="121"/>
      <c r="AO212" s="121"/>
      <c r="AP212" s="121"/>
      <c r="AQ212" s="121"/>
      <c r="AR212" s="121"/>
      <c r="AS212" s="121"/>
      <c r="AT212" s="121"/>
      <c r="AU212" s="121"/>
      <c r="AV212" s="121"/>
      <c r="AW212" s="121"/>
      <c r="AX212" s="121"/>
      <c r="AY212" s="121"/>
      <c r="AZ212" s="121"/>
    </row>
    <row r="213" spans="1:52">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c r="W213" s="121"/>
      <c r="X213" s="121"/>
      <c r="Y213" s="121"/>
      <c r="Z213" s="121"/>
      <c r="AA213" s="121"/>
      <c r="AB213" s="121"/>
      <c r="AC213" s="121"/>
      <c r="AD213" s="121"/>
      <c r="AE213" s="121"/>
      <c r="AF213" s="121"/>
      <c r="AG213" s="121"/>
      <c r="AH213" s="121"/>
      <c r="AI213" s="121"/>
      <c r="AJ213" s="121"/>
      <c r="AK213" s="121"/>
      <c r="AL213" s="121"/>
      <c r="AM213" s="121"/>
      <c r="AN213" s="121"/>
      <c r="AO213" s="121"/>
      <c r="AP213" s="121"/>
      <c r="AQ213" s="121"/>
      <c r="AR213" s="121"/>
      <c r="AS213" s="121"/>
      <c r="AT213" s="121"/>
      <c r="AU213" s="121"/>
      <c r="AV213" s="121"/>
      <c r="AW213" s="121"/>
      <c r="AX213" s="121"/>
      <c r="AY213" s="121"/>
      <c r="AZ213" s="121"/>
    </row>
    <row r="214" spans="1:52">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c r="W214" s="121"/>
      <c r="X214" s="121"/>
      <c r="Y214" s="121"/>
      <c r="Z214" s="121"/>
      <c r="AA214" s="121"/>
      <c r="AB214" s="121"/>
      <c r="AC214" s="121"/>
      <c r="AD214" s="121"/>
      <c r="AE214" s="121"/>
      <c r="AF214" s="121"/>
      <c r="AG214" s="121"/>
      <c r="AH214" s="121"/>
      <c r="AI214" s="121"/>
      <c r="AJ214" s="121"/>
      <c r="AK214" s="121"/>
      <c r="AL214" s="121"/>
      <c r="AM214" s="121"/>
      <c r="AN214" s="121"/>
      <c r="AO214" s="121"/>
      <c r="AP214" s="121"/>
      <c r="AQ214" s="121"/>
      <c r="AR214" s="121"/>
      <c r="AS214" s="121"/>
      <c r="AT214" s="121"/>
      <c r="AU214" s="121"/>
      <c r="AV214" s="121"/>
      <c r="AW214" s="121"/>
      <c r="AX214" s="121"/>
      <c r="AY214" s="121"/>
      <c r="AZ214" s="121"/>
    </row>
    <row r="215" spans="1:52">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c r="W215" s="121"/>
      <c r="X215" s="121"/>
      <c r="Y215" s="121"/>
      <c r="Z215" s="121"/>
      <c r="AA215" s="121"/>
      <c r="AB215" s="121"/>
      <c r="AC215" s="121"/>
      <c r="AD215" s="121"/>
      <c r="AE215" s="121"/>
      <c r="AF215" s="121"/>
      <c r="AG215" s="121"/>
      <c r="AH215" s="121"/>
      <c r="AI215" s="121"/>
      <c r="AJ215" s="121"/>
      <c r="AK215" s="121"/>
      <c r="AL215" s="121"/>
      <c r="AM215" s="121"/>
      <c r="AN215" s="121"/>
      <c r="AO215" s="121"/>
      <c r="AP215" s="121"/>
      <c r="AQ215" s="121"/>
      <c r="AR215" s="121"/>
      <c r="AS215" s="121"/>
      <c r="AT215" s="121"/>
      <c r="AU215" s="121"/>
      <c r="AV215" s="121"/>
      <c r="AW215" s="121"/>
      <c r="AX215" s="121"/>
      <c r="AY215" s="121"/>
      <c r="AZ215" s="121"/>
    </row>
    <row r="216" spans="1:52">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c r="W216" s="121"/>
      <c r="X216" s="121"/>
      <c r="Y216" s="121"/>
      <c r="Z216" s="121"/>
      <c r="AA216" s="121"/>
      <c r="AB216" s="121"/>
      <c r="AC216" s="121"/>
      <c r="AD216" s="121"/>
      <c r="AE216" s="121"/>
      <c r="AF216" s="121"/>
      <c r="AG216" s="121"/>
      <c r="AH216" s="121"/>
      <c r="AI216" s="121"/>
      <c r="AJ216" s="121"/>
      <c r="AK216" s="121"/>
      <c r="AL216" s="121"/>
      <c r="AM216" s="121"/>
      <c r="AN216" s="121"/>
      <c r="AO216" s="121"/>
      <c r="AP216" s="121"/>
      <c r="AQ216" s="121"/>
      <c r="AR216" s="121"/>
      <c r="AS216" s="121"/>
      <c r="AT216" s="121"/>
      <c r="AU216" s="121"/>
      <c r="AV216" s="121"/>
      <c r="AW216" s="121"/>
      <c r="AX216" s="121"/>
      <c r="AY216" s="121"/>
      <c r="AZ216" s="121"/>
    </row>
    <row r="217" spans="1:52">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c r="W217" s="121"/>
      <c r="X217" s="121"/>
      <c r="Y217" s="121"/>
      <c r="Z217" s="121"/>
      <c r="AA217" s="121"/>
      <c r="AB217" s="121"/>
      <c r="AC217" s="121"/>
      <c r="AD217" s="121"/>
      <c r="AE217" s="121"/>
      <c r="AF217" s="121"/>
      <c r="AG217" s="121"/>
      <c r="AH217" s="121"/>
      <c r="AI217" s="121"/>
      <c r="AJ217" s="121"/>
      <c r="AK217" s="121"/>
      <c r="AL217" s="121"/>
      <c r="AM217" s="121"/>
      <c r="AN217" s="121"/>
      <c r="AO217" s="121"/>
      <c r="AP217" s="121"/>
      <c r="AQ217" s="121"/>
      <c r="AR217" s="121"/>
      <c r="AS217" s="121"/>
      <c r="AT217" s="121"/>
      <c r="AU217" s="121"/>
      <c r="AV217" s="121"/>
      <c r="AW217" s="121"/>
      <c r="AX217" s="121"/>
      <c r="AY217" s="121"/>
      <c r="AZ217" s="121"/>
    </row>
    <row r="218" spans="1:52">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c r="W218" s="121"/>
      <c r="X218" s="121"/>
      <c r="Y218" s="121"/>
      <c r="Z218" s="121"/>
      <c r="AA218" s="121"/>
      <c r="AB218" s="121"/>
      <c r="AC218" s="121"/>
      <c r="AD218" s="121"/>
      <c r="AE218" s="121"/>
      <c r="AF218" s="121"/>
      <c r="AG218" s="121"/>
      <c r="AH218" s="121"/>
      <c r="AI218" s="121"/>
      <c r="AJ218" s="121"/>
      <c r="AK218" s="121"/>
      <c r="AL218" s="121"/>
      <c r="AM218" s="121"/>
      <c r="AN218" s="121"/>
      <c r="AO218" s="121"/>
      <c r="AP218" s="121"/>
      <c r="AQ218" s="121"/>
      <c r="AR218" s="121"/>
      <c r="AS218" s="121"/>
      <c r="AT218" s="121"/>
      <c r="AU218" s="121"/>
      <c r="AV218" s="121"/>
      <c r="AW218" s="121"/>
      <c r="AX218" s="121"/>
      <c r="AY218" s="121"/>
      <c r="AZ218" s="121"/>
    </row>
    <row r="219" spans="1:52">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21"/>
      <c r="AA219" s="121"/>
      <c r="AB219" s="121"/>
      <c r="AC219" s="121"/>
      <c r="AD219" s="121"/>
      <c r="AE219" s="121"/>
      <c r="AF219" s="121"/>
      <c r="AG219" s="121"/>
      <c r="AH219" s="121"/>
      <c r="AI219" s="121"/>
      <c r="AJ219" s="121"/>
      <c r="AK219" s="121"/>
      <c r="AL219" s="121"/>
      <c r="AM219" s="121"/>
      <c r="AN219" s="121"/>
      <c r="AO219" s="121"/>
      <c r="AP219" s="121"/>
      <c r="AQ219" s="121"/>
      <c r="AR219" s="121"/>
      <c r="AS219" s="121"/>
      <c r="AT219" s="121"/>
      <c r="AU219" s="121"/>
      <c r="AV219" s="121"/>
      <c r="AW219" s="121"/>
      <c r="AX219" s="121"/>
      <c r="AY219" s="121"/>
      <c r="AZ219" s="121"/>
    </row>
    <row r="220" spans="1:52">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c r="W220" s="121"/>
      <c r="X220" s="121"/>
      <c r="Y220" s="121"/>
      <c r="Z220" s="121"/>
      <c r="AA220" s="121"/>
      <c r="AB220" s="121"/>
      <c r="AC220" s="121"/>
      <c r="AD220" s="121"/>
      <c r="AE220" s="121"/>
      <c r="AF220" s="121"/>
      <c r="AG220" s="121"/>
      <c r="AH220" s="121"/>
      <c r="AI220" s="121"/>
      <c r="AJ220" s="121"/>
      <c r="AK220" s="121"/>
      <c r="AL220" s="121"/>
      <c r="AM220" s="121"/>
      <c r="AN220" s="121"/>
      <c r="AO220" s="121"/>
      <c r="AP220" s="121"/>
      <c r="AQ220" s="121"/>
      <c r="AR220" s="121"/>
      <c r="AS220" s="121"/>
      <c r="AT220" s="121"/>
      <c r="AU220" s="121"/>
      <c r="AV220" s="121"/>
      <c r="AW220" s="121"/>
      <c r="AX220" s="121"/>
      <c r="AY220" s="121"/>
      <c r="AZ220" s="121"/>
    </row>
    <row r="221" spans="1:52">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c r="W221" s="121"/>
      <c r="X221" s="121"/>
      <c r="Y221" s="121"/>
      <c r="Z221" s="121"/>
      <c r="AA221" s="121"/>
      <c r="AB221" s="121"/>
      <c r="AC221" s="121"/>
      <c r="AD221" s="121"/>
      <c r="AE221" s="121"/>
      <c r="AF221" s="121"/>
      <c r="AG221" s="121"/>
      <c r="AH221" s="121"/>
      <c r="AI221" s="121"/>
      <c r="AJ221" s="121"/>
      <c r="AK221" s="121"/>
      <c r="AL221" s="121"/>
      <c r="AM221" s="121"/>
      <c r="AN221" s="121"/>
      <c r="AO221" s="121"/>
      <c r="AP221" s="121"/>
      <c r="AQ221" s="121"/>
      <c r="AR221" s="121"/>
      <c r="AS221" s="121"/>
      <c r="AT221" s="121"/>
      <c r="AU221" s="121"/>
      <c r="AV221" s="121"/>
      <c r="AW221" s="121"/>
      <c r="AX221" s="121"/>
      <c r="AY221" s="121"/>
      <c r="AZ221" s="121"/>
    </row>
    <row r="222" spans="1:52">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c r="W222" s="121"/>
      <c r="X222" s="121"/>
      <c r="Y222" s="121"/>
      <c r="Z222" s="121"/>
      <c r="AA222" s="121"/>
      <c r="AB222" s="121"/>
      <c r="AC222" s="121"/>
      <c r="AD222" s="121"/>
      <c r="AE222" s="121"/>
      <c r="AF222" s="121"/>
      <c r="AG222" s="121"/>
      <c r="AH222" s="121"/>
      <c r="AI222" s="121"/>
      <c r="AJ222" s="121"/>
      <c r="AK222" s="121"/>
      <c r="AL222" s="121"/>
      <c r="AM222" s="121"/>
      <c r="AN222" s="121"/>
      <c r="AO222" s="121"/>
      <c r="AP222" s="121"/>
      <c r="AQ222" s="121"/>
      <c r="AR222" s="121"/>
      <c r="AS222" s="121"/>
      <c r="AT222" s="121"/>
      <c r="AU222" s="121"/>
      <c r="AV222" s="121"/>
      <c r="AW222" s="121"/>
      <c r="AX222" s="121"/>
      <c r="AY222" s="121"/>
      <c r="AZ222" s="121"/>
    </row>
    <row r="223" spans="1:52">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c r="W223" s="121"/>
      <c r="X223" s="121"/>
      <c r="Y223" s="121"/>
      <c r="Z223" s="121"/>
      <c r="AA223" s="121"/>
      <c r="AB223" s="121"/>
      <c r="AC223" s="121"/>
      <c r="AD223" s="121"/>
      <c r="AE223" s="121"/>
      <c r="AF223" s="121"/>
      <c r="AG223" s="121"/>
      <c r="AH223" s="121"/>
      <c r="AI223" s="121"/>
      <c r="AJ223" s="121"/>
      <c r="AK223" s="121"/>
      <c r="AL223" s="121"/>
      <c r="AM223" s="121"/>
      <c r="AN223" s="121"/>
      <c r="AO223" s="121"/>
      <c r="AP223" s="121"/>
      <c r="AQ223" s="121"/>
      <c r="AR223" s="121"/>
      <c r="AS223" s="121"/>
      <c r="AT223" s="121"/>
      <c r="AU223" s="121"/>
      <c r="AV223" s="121"/>
      <c r="AW223" s="121"/>
      <c r="AX223" s="121"/>
      <c r="AY223" s="121"/>
      <c r="AZ223" s="121"/>
    </row>
    <row r="224" spans="1:52">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121"/>
      <c r="AD224" s="121"/>
      <c r="AE224" s="121"/>
      <c r="AF224" s="121"/>
      <c r="AG224" s="121"/>
      <c r="AH224" s="121"/>
      <c r="AI224" s="121"/>
      <c r="AJ224" s="121"/>
      <c r="AK224" s="121"/>
      <c r="AL224" s="121"/>
      <c r="AM224" s="121"/>
      <c r="AN224" s="121"/>
      <c r="AO224" s="121"/>
      <c r="AP224" s="121"/>
      <c r="AQ224" s="121"/>
      <c r="AR224" s="121"/>
      <c r="AS224" s="121"/>
      <c r="AT224" s="121"/>
      <c r="AU224" s="121"/>
      <c r="AV224" s="121"/>
      <c r="AW224" s="121"/>
      <c r="AX224" s="121"/>
      <c r="AY224" s="121"/>
      <c r="AZ224" s="121"/>
    </row>
    <row r="225" spans="1:52">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c r="AC225" s="121"/>
      <c r="AD225" s="121"/>
      <c r="AE225" s="121"/>
      <c r="AF225" s="121"/>
      <c r="AG225" s="121"/>
      <c r="AH225" s="121"/>
      <c r="AI225" s="121"/>
      <c r="AJ225" s="121"/>
      <c r="AK225" s="121"/>
      <c r="AL225" s="121"/>
      <c r="AM225" s="121"/>
      <c r="AN225" s="121"/>
      <c r="AO225" s="121"/>
      <c r="AP225" s="121"/>
      <c r="AQ225" s="121"/>
      <c r="AR225" s="121"/>
      <c r="AS225" s="121"/>
      <c r="AT225" s="121"/>
      <c r="AU225" s="121"/>
      <c r="AV225" s="121"/>
      <c r="AW225" s="121"/>
      <c r="AX225" s="121"/>
      <c r="AY225" s="121"/>
      <c r="AZ225" s="121"/>
    </row>
    <row r="226" spans="1:52">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c r="W226" s="121"/>
      <c r="X226" s="121"/>
      <c r="Y226" s="121"/>
      <c r="Z226" s="121"/>
      <c r="AA226" s="121"/>
      <c r="AB226" s="121"/>
      <c r="AC226" s="121"/>
      <c r="AD226" s="121"/>
      <c r="AE226" s="121"/>
      <c r="AF226" s="121"/>
      <c r="AG226" s="121"/>
      <c r="AH226" s="121"/>
      <c r="AI226" s="121"/>
      <c r="AJ226" s="121"/>
      <c r="AK226" s="121"/>
      <c r="AL226" s="121"/>
      <c r="AM226" s="121"/>
      <c r="AN226" s="121"/>
      <c r="AO226" s="121"/>
      <c r="AP226" s="121"/>
      <c r="AQ226" s="121"/>
      <c r="AR226" s="121"/>
      <c r="AS226" s="121"/>
      <c r="AT226" s="121"/>
      <c r="AU226" s="121"/>
      <c r="AV226" s="121"/>
      <c r="AW226" s="121"/>
      <c r="AX226" s="121"/>
      <c r="AY226" s="121"/>
      <c r="AZ226" s="121"/>
    </row>
    <row r="227" spans="1:52">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21"/>
      <c r="AA227" s="121"/>
      <c r="AB227" s="121"/>
      <c r="AC227" s="121"/>
      <c r="AD227" s="121"/>
      <c r="AE227" s="121"/>
      <c r="AF227" s="121"/>
      <c r="AG227" s="121"/>
      <c r="AH227" s="121"/>
      <c r="AI227" s="121"/>
      <c r="AJ227" s="121"/>
      <c r="AK227" s="121"/>
      <c r="AL227" s="121"/>
      <c r="AM227" s="121"/>
      <c r="AN227" s="121"/>
      <c r="AO227" s="121"/>
      <c r="AP227" s="121"/>
      <c r="AQ227" s="121"/>
      <c r="AR227" s="121"/>
      <c r="AS227" s="121"/>
      <c r="AT227" s="121"/>
      <c r="AU227" s="121"/>
      <c r="AV227" s="121"/>
      <c r="AW227" s="121"/>
      <c r="AX227" s="121"/>
      <c r="AY227" s="121"/>
      <c r="AZ227" s="121"/>
    </row>
    <row r="228" spans="1:52">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21"/>
      <c r="AA228" s="121"/>
      <c r="AB228" s="121"/>
      <c r="AC228" s="121"/>
      <c r="AD228" s="121"/>
      <c r="AE228" s="121"/>
      <c r="AF228" s="121"/>
      <c r="AG228" s="121"/>
      <c r="AH228" s="121"/>
      <c r="AI228" s="121"/>
      <c r="AJ228" s="121"/>
      <c r="AK228" s="121"/>
      <c r="AL228" s="121"/>
      <c r="AM228" s="121"/>
      <c r="AN228" s="121"/>
      <c r="AO228" s="121"/>
      <c r="AP228" s="121"/>
      <c r="AQ228" s="121"/>
      <c r="AR228" s="121"/>
      <c r="AS228" s="121"/>
      <c r="AT228" s="121"/>
      <c r="AU228" s="121"/>
      <c r="AV228" s="121"/>
      <c r="AW228" s="121"/>
      <c r="AX228" s="121"/>
      <c r="AY228" s="121"/>
      <c r="AZ228" s="121"/>
    </row>
    <row r="229" spans="1:52">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c r="W229" s="121"/>
      <c r="X229" s="121"/>
      <c r="Y229" s="121"/>
      <c r="Z229" s="121"/>
      <c r="AA229" s="121"/>
      <c r="AB229" s="121"/>
      <c r="AC229" s="121"/>
      <c r="AD229" s="121"/>
      <c r="AE229" s="121"/>
      <c r="AF229" s="121"/>
      <c r="AG229" s="121"/>
      <c r="AH229" s="121"/>
      <c r="AI229" s="121"/>
      <c r="AJ229" s="121"/>
      <c r="AK229" s="121"/>
      <c r="AL229" s="121"/>
      <c r="AM229" s="121"/>
      <c r="AN229" s="121"/>
      <c r="AO229" s="121"/>
      <c r="AP229" s="121"/>
      <c r="AQ229" s="121"/>
      <c r="AR229" s="121"/>
      <c r="AS229" s="121"/>
      <c r="AT229" s="121"/>
      <c r="AU229" s="121"/>
      <c r="AV229" s="121"/>
      <c r="AW229" s="121"/>
      <c r="AX229" s="121"/>
      <c r="AY229" s="121"/>
      <c r="AZ229" s="121"/>
    </row>
    <row r="230" spans="1:52">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21"/>
      <c r="AA230" s="121"/>
      <c r="AB230" s="121"/>
      <c r="AC230" s="121"/>
      <c r="AD230" s="121"/>
      <c r="AE230" s="121"/>
      <c r="AF230" s="121"/>
      <c r="AG230" s="121"/>
      <c r="AH230" s="121"/>
      <c r="AI230" s="121"/>
      <c r="AJ230" s="121"/>
      <c r="AK230" s="121"/>
      <c r="AL230" s="121"/>
      <c r="AM230" s="121"/>
      <c r="AN230" s="121"/>
      <c r="AO230" s="121"/>
      <c r="AP230" s="121"/>
      <c r="AQ230" s="121"/>
      <c r="AR230" s="121"/>
      <c r="AS230" s="121"/>
      <c r="AT230" s="121"/>
      <c r="AU230" s="121"/>
      <c r="AV230" s="121"/>
      <c r="AW230" s="121"/>
      <c r="AX230" s="121"/>
      <c r="AY230" s="121"/>
      <c r="AZ230" s="121"/>
    </row>
    <row r="231" spans="1:52">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c r="W231" s="121"/>
      <c r="X231" s="121"/>
      <c r="Y231" s="121"/>
      <c r="Z231" s="121"/>
      <c r="AA231" s="121"/>
      <c r="AB231" s="121"/>
      <c r="AC231" s="121"/>
      <c r="AD231" s="121"/>
      <c r="AE231" s="121"/>
      <c r="AF231" s="121"/>
      <c r="AG231" s="121"/>
      <c r="AH231" s="121"/>
      <c r="AI231" s="121"/>
      <c r="AJ231" s="121"/>
      <c r="AK231" s="121"/>
      <c r="AL231" s="121"/>
      <c r="AM231" s="121"/>
      <c r="AN231" s="121"/>
      <c r="AO231" s="121"/>
      <c r="AP231" s="121"/>
      <c r="AQ231" s="121"/>
      <c r="AR231" s="121"/>
      <c r="AS231" s="121"/>
      <c r="AT231" s="121"/>
      <c r="AU231" s="121"/>
      <c r="AV231" s="121"/>
      <c r="AW231" s="121"/>
      <c r="AX231" s="121"/>
      <c r="AY231" s="121"/>
      <c r="AZ231" s="121"/>
    </row>
    <row r="232" spans="1:52">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c r="W232" s="121"/>
      <c r="X232" s="121"/>
      <c r="Y232" s="121"/>
      <c r="Z232" s="121"/>
      <c r="AA232" s="121"/>
      <c r="AB232" s="121"/>
      <c r="AC232" s="121"/>
      <c r="AD232" s="121"/>
      <c r="AE232" s="121"/>
      <c r="AF232" s="121"/>
      <c r="AG232" s="121"/>
      <c r="AH232" s="121"/>
      <c r="AI232" s="121"/>
      <c r="AJ232" s="121"/>
      <c r="AK232" s="121"/>
      <c r="AL232" s="121"/>
      <c r="AM232" s="121"/>
      <c r="AN232" s="121"/>
      <c r="AO232" s="121"/>
      <c r="AP232" s="121"/>
      <c r="AQ232" s="121"/>
      <c r="AR232" s="121"/>
      <c r="AS232" s="121"/>
      <c r="AT232" s="121"/>
      <c r="AU232" s="121"/>
      <c r="AV232" s="121"/>
      <c r="AW232" s="121"/>
      <c r="AX232" s="121"/>
      <c r="AY232" s="121"/>
      <c r="AZ232" s="121"/>
    </row>
    <row r="233" spans="1:52">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c r="W233" s="121"/>
      <c r="X233" s="121"/>
      <c r="Y233" s="121"/>
      <c r="Z233" s="121"/>
      <c r="AA233" s="121"/>
      <c r="AB233" s="121"/>
      <c r="AC233" s="121"/>
      <c r="AD233" s="121"/>
      <c r="AE233" s="121"/>
      <c r="AF233" s="121"/>
      <c r="AG233" s="121"/>
      <c r="AH233" s="121"/>
      <c r="AI233" s="121"/>
      <c r="AJ233" s="121"/>
      <c r="AK233" s="121"/>
      <c r="AL233" s="121"/>
      <c r="AM233" s="121"/>
      <c r="AN233" s="121"/>
      <c r="AO233" s="121"/>
      <c r="AP233" s="121"/>
      <c r="AQ233" s="121"/>
      <c r="AR233" s="121"/>
      <c r="AS233" s="121"/>
      <c r="AT233" s="121"/>
      <c r="AU233" s="121"/>
      <c r="AV233" s="121"/>
      <c r="AW233" s="121"/>
      <c r="AX233" s="121"/>
      <c r="AY233" s="121"/>
      <c r="AZ233" s="121"/>
    </row>
    <row r="234" spans="1:52">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c r="W234" s="121"/>
      <c r="X234" s="121"/>
      <c r="Y234" s="121"/>
      <c r="Z234" s="121"/>
      <c r="AA234" s="121"/>
      <c r="AB234" s="121"/>
      <c r="AC234" s="121"/>
      <c r="AD234" s="121"/>
      <c r="AE234" s="121"/>
      <c r="AF234" s="121"/>
      <c r="AG234" s="121"/>
      <c r="AH234" s="121"/>
      <c r="AI234" s="121"/>
      <c r="AJ234" s="121"/>
      <c r="AK234" s="121"/>
      <c r="AL234" s="121"/>
      <c r="AM234" s="121"/>
      <c r="AN234" s="121"/>
      <c r="AO234" s="121"/>
      <c r="AP234" s="121"/>
      <c r="AQ234" s="121"/>
      <c r="AR234" s="121"/>
      <c r="AS234" s="121"/>
      <c r="AT234" s="121"/>
      <c r="AU234" s="121"/>
      <c r="AV234" s="121"/>
      <c r="AW234" s="121"/>
      <c r="AX234" s="121"/>
      <c r="AY234" s="121"/>
      <c r="AZ234" s="121"/>
    </row>
    <row r="235" spans="1:52">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c r="W235" s="121"/>
      <c r="X235" s="121"/>
      <c r="Y235" s="121"/>
      <c r="Z235" s="121"/>
      <c r="AA235" s="121"/>
      <c r="AB235" s="121"/>
      <c r="AC235" s="121"/>
      <c r="AD235" s="121"/>
      <c r="AE235" s="121"/>
      <c r="AF235" s="121"/>
      <c r="AG235" s="121"/>
      <c r="AH235" s="121"/>
      <c r="AI235" s="121"/>
      <c r="AJ235" s="121"/>
      <c r="AK235" s="121"/>
      <c r="AL235" s="121"/>
      <c r="AM235" s="121"/>
      <c r="AN235" s="121"/>
      <c r="AO235" s="121"/>
      <c r="AP235" s="121"/>
      <c r="AQ235" s="121"/>
      <c r="AR235" s="121"/>
      <c r="AS235" s="121"/>
      <c r="AT235" s="121"/>
      <c r="AU235" s="121"/>
      <c r="AV235" s="121"/>
      <c r="AW235" s="121"/>
      <c r="AX235" s="121"/>
      <c r="AY235" s="121"/>
      <c r="AZ235" s="121"/>
    </row>
    <row r="236" spans="1:52">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c r="W236" s="121"/>
      <c r="X236" s="121"/>
      <c r="Y236" s="121"/>
      <c r="Z236" s="121"/>
      <c r="AA236" s="121"/>
      <c r="AB236" s="121"/>
      <c r="AC236" s="121"/>
      <c r="AD236" s="121"/>
      <c r="AE236" s="121"/>
      <c r="AF236" s="121"/>
      <c r="AG236" s="121"/>
      <c r="AH236" s="121"/>
      <c r="AI236" s="121"/>
      <c r="AJ236" s="121"/>
      <c r="AK236" s="121"/>
      <c r="AL236" s="121"/>
      <c r="AM236" s="121"/>
      <c r="AN236" s="121"/>
      <c r="AO236" s="121"/>
      <c r="AP236" s="121"/>
      <c r="AQ236" s="121"/>
      <c r="AR236" s="121"/>
      <c r="AS236" s="121"/>
      <c r="AT236" s="121"/>
      <c r="AU236" s="121"/>
      <c r="AV236" s="121"/>
      <c r="AW236" s="121"/>
      <c r="AX236" s="121"/>
      <c r="AY236" s="121"/>
      <c r="AZ236" s="121"/>
    </row>
    <row r="237" spans="1:52">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c r="W237" s="121"/>
      <c r="X237" s="121"/>
      <c r="Y237" s="121"/>
      <c r="Z237" s="121"/>
      <c r="AA237" s="121"/>
      <c r="AB237" s="121"/>
      <c r="AC237" s="121"/>
      <c r="AD237" s="121"/>
      <c r="AE237" s="121"/>
      <c r="AF237" s="121"/>
      <c r="AG237" s="121"/>
      <c r="AH237" s="121"/>
      <c r="AI237" s="121"/>
      <c r="AJ237" s="121"/>
      <c r="AK237" s="121"/>
      <c r="AL237" s="121"/>
      <c r="AM237" s="121"/>
      <c r="AN237" s="121"/>
      <c r="AO237" s="121"/>
      <c r="AP237" s="121"/>
      <c r="AQ237" s="121"/>
      <c r="AR237" s="121"/>
      <c r="AS237" s="121"/>
      <c r="AT237" s="121"/>
      <c r="AU237" s="121"/>
      <c r="AV237" s="121"/>
      <c r="AW237" s="121"/>
      <c r="AX237" s="121"/>
      <c r="AY237" s="121"/>
      <c r="AZ237" s="121"/>
    </row>
    <row r="238" spans="1:52">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c r="W238" s="121"/>
      <c r="X238" s="121"/>
      <c r="Y238" s="121"/>
      <c r="Z238" s="121"/>
      <c r="AA238" s="121"/>
      <c r="AB238" s="121"/>
      <c r="AC238" s="121"/>
      <c r="AD238" s="121"/>
      <c r="AE238" s="121"/>
      <c r="AF238" s="121"/>
      <c r="AG238" s="121"/>
      <c r="AH238" s="121"/>
      <c r="AI238" s="121"/>
      <c r="AJ238" s="121"/>
      <c r="AK238" s="121"/>
      <c r="AL238" s="121"/>
      <c r="AM238" s="121"/>
      <c r="AN238" s="121"/>
      <c r="AO238" s="121"/>
      <c r="AP238" s="121"/>
      <c r="AQ238" s="121"/>
      <c r="AR238" s="121"/>
      <c r="AS238" s="121"/>
      <c r="AT238" s="121"/>
      <c r="AU238" s="121"/>
      <c r="AV238" s="121"/>
      <c r="AW238" s="121"/>
      <c r="AX238" s="121"/>
      <c r="AY238" s="121"/>
      <c r="AZ238" s="121"/>
    </row>
    <row r="239" spans="1:52">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c r="W239" s="121"/>
      <c r="X239" s="121"/>
      <c r="Y239" s="121"/>
      <c r="Z239" s="121"/>
      <c r="AA239" s="121"/>
      <c r="AB239" s="121"/>
      <c r="AC239" s="121"/>
      <c r="AD239" s="121"/>
      <c r="AE239" s="121"/>
      <c r="AF239" s="121"/>
      <c r="AG239" s="121"/>
      <c r="AH239" s="121"/>
      <c r="AI239" s="121"/>
      <c r="AJ239" s="121"/>
      <c r="AK239" s="121"/>
      <c r="AL239" s="121"/>
      <c r="AM239" s="121"/>
      <c r="AN239" s="121"/>
      <c r="AO239" s="121"/>
      <c r="AP239" s="121"/>
      <c r="AQ239" s="121"/>
      <c r="AR239" s="121"/>
      <c r="AS239" s="121"/>
      <c r="AT239" s="121"/>
      <c r="AU239" s="121"/>
      <c r="AV239" s="121"/>
      <c r="AW239" s="121"/>
      <c r="AX239" s="121"/>
      <c r="AY239" s="121"/>
      <c r="AZ239" s="121"/>
    </row>
    <row r="240" spans="1:52">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c r="W240" s="121"/>
      <c r="X240" s="121"/>
      <c r="Y240" s="121"/>
      <c r="Z240" s="121"/>
      <c r="AA240" s="121"/>
      <c r="AB240" s="121"/>
      <c r="AC240" s="121"/>
      <c r="AD240" s="121"/>
      <c r="AE240" s="121"/>
      <c r="AF240" s="121"/>
      <c r="AG240" s="121"/>
      <c r="AH240" s="121"/>
      <c r="AI240" s="121"/>
      <c r="AJ240" s="121"/>
      <c r="AK240" s="121"/>
      <c r="AL240" s="121"/>
      <c r="AM240" s="121"/>
      <c r="AN240" s="121"/>
      <c r="AO240" s="121"/>
      <c r="AP240" s="121"/>
      <c r="AQ240" s="121"/>
      <c r="AR240" s="121"/>
      <c r="AS240" s="121"/>
      <c r="AT240" s="121"/>
      <c r="AU240" s="121"/>
      <c r="AV240" s="121"/>
      <c r="AW240" s="121"/>
      <c r="AX240" s="121"/>
      <c r="AY240" s="121"/>
      <c r="AZ240" s="121"/>
    </row>
    <row r="241" spans="1:52">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c r="W241" s="121"/>
      <c r="X241" s="121"/>
      <c r="Y241" s="121"/>
      <c r="Z241" s="121"/>
      <c r="AA241" s="121"/>
      <c r="AB241" s="121"/>
      <c r="AC241" s="121"/>
      <c r="AD241" s="121"/>
      <c r="AE241" s="121"/>
      <c r="AF241" s="121"/>
      <c r="AG241" s="121"/>
      <c r="AH241" s="121"/>
      <c r="AI241" s="121"/>
      <c r="AJ241" s="121"/>
      <c r="AK241" s="121"/>
      <c r="AL241" s="121"/>
      <c r="AM241" s="121"/>
      <c r="AN241" s="121"/>
      <c r="AO241" s="121"/>
      <c r="AP241" s="121"/>
      <c r="AQ241" s="121"/>
      <c r="AR241" s="121"/>
      <c r="AS241" s="121"/>
      <c r="AT241" s="121"/>
      <c r="AU241" s="121"/>
      <c r="AV241" s="121"/>
      <c r="AW241" s="121"/>
      <c r="AX241" s="121"/>
      <c r="AY241" s="121"/>
      <c r="AZ241" s="121"/>
    </row>
    <row r="242" spans="1:52">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c r="W242" s="121"/>
      <c r="X242" s="121"/>
      <c r="Y242" s="121"/>
      <c r="Z242" s="121"/>
      <c r="AA242" s="121"/>
      <c r="AB242" s="121"/>
      <c r="AC242" s="121"/>
      <c r="AD242" s="121"/>
      <c r="AE242" s="121"/>
      <c r="AF242" s="121"/>
      <c r="AG242" s="121"/>
      <c r="AH242" s="121"/>
      <c r="AI242" s="121"/>
      <c r="AJ242" s="121"/>
      <c r="AK242" s="121"/>
      <c r="AL242" s="121"/>
      <c r="AM242" s="121"/>
      <c r="AN242" s="121"/>
      <c r="AO242" s="121"/>
      <c r="AP242" s="121"/>
      <c r="AQ242" s="121"/>
      <c r="AR242" s="121"/>
      <c r="AS242" s="121"/>
      <c r="AT242" s="121"/>
      <c r="AU242" s="121"/>
      <c r="AV242" s="121"/>
      <c r="AW242" s="121"/>
      <c r="AX242" s="121"/>
      <c r="AY242" s="121"/>
      <c r="AZ242" s="121"/>
    </row>
    <row r="243" spans="1:52">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c r="W243" s="121"/>
      <c r="X243" s="121"/>
      <c r="Y243" s="121"/>
      <c r="Z243" s="121"/>
      <c r="AA243" s="121"/>
      <c r="AB243" s="121"/>
      <c r="AC243" s="121"/>
      <c r="AD243" s="121"/>
      <c r="AE243" s="121"/>
      <c r="AF243" s="121"/>
      <c r="AG243" s="121"/>
      <c r="AH243" s="121"/>
      <c r="AI243" s="121"/>
      <c r="AJ243" s="121"/>
      <c r="AK243" s="121"/>
      <c r="AL243" s="121"/>
      <c r="AM243" s="121"/>
      <c r="AN243" s="121"/>
      <c r="AO243" s="121"/>
      <c r="AP243" s="121"/>
      <c r="AQ243" s="121"/>
      <c r="AR243" s="121"/>
      <c r="AS243" s="121"/>
      <c r="AT243" s="121"/>
      <c r="AU243" s="121"/>
      <c r="AV243" s="121"/>
      <c r="AW243" s="121"/>
      <c r="AX243" s="121"/>
      <c r="AY243" s="121"/>
      <c r="AZ243" s="121"/>
    </row>
    <row r="244" spans="1:52">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c r="W244" s="121"/>
      <c r="X244" s="121"/>
      <c r="Y244" s="121"/>
      <c r="Z244" s="121"/>
      <c r="AA244" s="121"/>
      <c r="AB244" s="121"/>
      <c r="AC244" s="121"/>
      <c r="AD244" s="121"/>
      <c r="AE244" s="121"/>
      <c r="AF244" s="121"/>
      <c r="AG244" s="121"/>
      <c r="AH244" s="121"/>
      <c r="AI244" s="121"/>
      <c r="AJ244" s="121"/>
      <c r="AK244" s="121"/>
      <c r="AL244" s="121"/>
      <c r="AM244" s="121"/>
      <c r="AN244" s="121"/>
      <c r="AO244" s="121"/>
      <c r="AP244" s="121"/>
      <c r="AQ244" s="121"/>
      <c r="AR244" s="121"/>
      <c r="AS244" s="121"/>
      <c r="AT244" s="121"/>
      <c r="AU244" s="121"/>
      <c r="AV244" s="121"/>
      <c r="AW244" s="121"/>
      <c r="AX244" s="121"/>
      <c r="AY244" s="121"/>
      <c r="AZ244" s="121"/>
    </row>
    <row r="245" spans="1:52">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c r="W245" s="121"/>
      <c r="X245" s="121"/>
      <c r="Y245" s="121"/>
      <c r="Z245" s="121"/>
      <c r="AA245" s="121"/>
      <c r="AB245" s="121"/>
      <c r="AC245" s="121"/>
      <c r="AD245" s="121"/>
      <c r="AE245" s="121"/>
      <c r="AF245" s="121"/>
      <c r="AG245" s="121"/>
      <c r="AH245" s="121"/>
      <c r="AI245" s="121"/>
      <c r="AJ245" s="121"/>
      <c r="AK245" s="121"/>
      <c r="AL245" s="121"/>
      <c r="AM245" s="121"/>
      <c r="AN245" s="121"/>
      <c r="AO245" s="121"/>
      <c r="AP245" s="121"/>
      <c r="AQ245" s="121"/>
      <c r="AR245" s="121"/>
      <c r="AS245" s="121"/>
      <c r="AT245" s="121"/>
      <c r="AU245" s="121"/>
      <c r="AV245" s="121"/>
      <c r="AW245" s="121"/>
      <c r="AX245" s="121"/>
      <c r="AY245" s="121"/>
      <c r="AZ245" s="121"/>
    </row>
    <row r="246" spans="1:52">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c r="W246" s="121"/>
      <c r="X246" s="121"/>
      <c r="Y246" s="121"/>
      <c r="Z246" s="121"/>
      <c r="AA246" s="121"/>
      <c r="AB246" s="121"/>
      <c r="AC246" s="121"/>
      <c r="AD246" s="121"/>
      <c r="AE246" s="121"/>
      <c r="AF246" s="121"/>
      <c r="AG246" s="121"/>
      <c r="AH246" s="121"/>
      <c r="AI246" s="121"/>
      <c r="AJ246" s="121"/>
      <c r="AK246" s="121"/>
      <c r="AL246" s="121"/>
      <c r="AM246" s="121"/>
      <c r="AN246" s="121"/>
      <c r="AO246" s="121"/>
      <c r="AP246" s="121"/>
      <c r="AQ246" s="121"/>
      <c r="AR246" s="121"/>
      <c r="AS246" s="121"/>
      <c r="AT246" s="121"/>
      <c r="AU246" s="121"/>
      <c r="AV246" s="121"/>
      <c r="AW246" s="121"/>
      <c r="AX246" s="121"/>
      <c r="AY246" s="121"/>
      <c r="AZ246" s="121"/>
    </row>
  </sheetData>
  <mergeCells count="19">
    <mergeCell ref="E18:F18"/>
    <mergeCell ref="C2:F2"/>
    <mergeCell ref="C4:E4"/>
    <mergeCell ref="C6:E6"/>
    <mergeCell ref="E7:F7"/>
    <mergeCell ref="E9:F9"/>
    <mergeCell ref="E10:F10"/>
    <mergeCell ref="E11:F11"/>
    <mergeCell ref="E12:F12"/>
    <mergeCell ref="E14:F14"/>
    <mergeCell ref="E15:F15"/>
    <mergeCell ref="E16:F16"/>
    <mergeCell ref="C30:E30"/>
    <mergeCell ref="C20:E20"/>
    <mergeCell ref="C21:E21"/>
    <mergeCell ref="C22:E22"/>
    <mergeCell ref="C23:E23"/>
    <mergeCell ref="B26:E26"/>
    <mergeCell ref="C29:E29"/>
  </mergeCells>
  <dataValidations count="1">
    <dataValidation type="list" allowBlank="1" showInputMessage="1" showErrorMessage="1" sqref="C9:D9" xr:uid="{3F8CF57B-9F1A-41D9-871A-416C8FA79080}">
      <formula1>$K$7:$K$11</formula1>
    </dataValidation>
  </dataValidations>
  <pageMargins left="0" right="0" top="0" bottom="0" header="0" footer="0"/>
  <pageSetup paperSize="9" scale="77" orientation="portrait" r:id="rId1"/>
  <headerFooter>
    <oddFooter xml:space="preserve">&amp;R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94"/>
  <sheetViews>
    <sheetView topLeftCell="A70" zoomScale="70" zoomScaleNormal="70" workbookViewId="0">
      <selection activeCell="G110" sqref="G110"/>
    </sheetView>
  </sheetViews>
  <sheetFormatPr baseColWidth="10" defaultColWidth="11.453125" defaultRowHeight="14.5"/>
  <cols>
    <col min="1" max="1" width="15.453125" style="34" customWidth="1"/>
    <col min="2" max="2" width="13.1796875" style="5" customWidth="1"/>
    <col min="3" max="3" width="16.26953125" style="5" customWidth="1"/>
    <col min="4" max="4" width="23.453125" style="5" customWidth="1"/>
    <col min="5" max="5" width="21.54296875" style="5" customWidth="1"/>
    <col min="6" max="6" width="13.7265625" style="5" customWidth="1"/>
    <col min="7" max="7" width="16.81640625" style="5" customWidth="1"/>
    <col min="8" max="8" width="18.26953125" style="5" customWidth="1"/>
    <col min="9" max="9" width="29" style="5" bestFit="1" customWidth="1"/>
    <col min="10" max="10" width="28.7265625" style="5" bestFit="1" customWidth="1"/>
    <col min="11" max="11" width="11.453125" style="5"/>
    <col min="12" max="12" width="14.81640625" style="5" customWidth="1"/>
    <col min="13" max="13" width="15" style="5" customWidth="1"/>
    <col min="14" max="14" width="29.1796875" style="5" customWidth="1"/>
    <col min="15" max="15" width="19.453125" style="5" customWidth="1"/>
    <col min="16" max="16" width="19.26953125" style="5" customWidth="1"/>
    <col min="17" max="17" width="23.453125" style="5" customWidth="1"/>
    <col min="18" max="18" width="21.26953125" style="5" customWidth="1"/>
    <col min="19" max="19" width="20.26953125" style="5" customWidth="1"/>
    <col min="20" max="20" width="17.81640625" style="5" customWidth="1"/>
    <col min="21" max="21" width="18.1796875" style="5" customWidth="1"/>
    <col min="22" max="22" width="20.1796875" style="5" bestFit="1" customWidth="1"/>
    <col min="23" max="23" width="12.81640625" style="5" bestFit="1" customWidth="1"/>
    <col min="24" max="24" width="13.1796875" style="5" bestFit="1" customWidth="1"/>
    <col min="25" max="25" width="13.81640625" style="5" bestFit="1" customWidth="1"/>
    <col min="26" max="26" width="27.81640625" style="5" customWidth="1"/>
    <col min="27" max="27" width="13.26953125" style="5" bestFit="1" customWidth="1"/>
    <col min="28" max="28" width="14.54296875" style="5" bestFit="1" customWidth="1"/>
    <col min="29" max="29" width="47.81640625" style="5" bestFit="1" customWidth="1"/>
    <col min="30" max="16384" width="11.453125" style="5"/>
  </cols>
  <sheetData>
    <row r="1" spans="1:27" s="4" customFormat="1">
      <c r="A1" s="31" t="s">
        <v>12</v>
      </c>
    </row>
    <row r="2" spans="1:27">
      <c r="A2" s="32"/>
      <c r="O2" s="6" t="s">
        <v>13</v>
      </c>
      <c r="T2" s="6" t="s">
        <v>14</v>
      </c>
      <c r="Y2" s="6" t="s">
        <v>15</v>
      </c>
    </row>
    <row r="3" spans="1:27">
      <c r="A3" s="33"/>
      <c r="B3" s="22" t="s">
        <v>16</v>
      </c>
      <c r="C3" s="22" t="s">
        <v>17</v>
      </c>
      <c r="D3" s="22" t="s">
        <v>18</v>
      </c>
      <c r="E3" s="22" t="s">
        <v>19</v>
      </c>
      <c r="F3" s="22" t="s">
        <v>20</v>
      </c>
      <c r="G3" s="22" t="s">
        <v>21</v>
      </c>
      <c r="H3" s="22" t="s">
        <v>22</v>
      </c>
      <c r="I3" s="22" t="s">
        <v>23</v>
      </c>
      <c r="J3" s="22" t="s">
        <v>24</v>
      </c>
      <c r="K3" s="22" t="s">
        <v>25</v>
      </c>
      <c r="L3" s="22" t="s">
        <v>26</v>
      </c>
      <c r="M3" s="22" t="s">
        <v>27</v>
      </c>
      <c r="O3" s="22"/>
      <c r="P3" s="22" t="s">
        <v>27</v>
      </c>
      <c r="Q3" s="22" t="s">
        <v>28</v>
      </c>
      <c r="R3" s="22" t="s">
        <v>29</v>
      </c>
      <c r="T3" s="22"/>
      <c r="U3" s="22" t="s">
        <v>27</v>
      </c>
      <c r="V3" s="22" t="s">
        <v>30</v>
      </c>
      <c r="W3" s="22" t="s">
        <v>29</v>
      </c>
      <c r="Y3" s="22"/>
      <c r="Z3" s="22" t="s">
        <v>29</v>
      </c>
      <c r="AA3" s="22" t="s">
        <v>31</v>
      </c>
    </row>
    <row r="4" spans="1:27" s="25" customFormat="1">
      <c r="A4" s="44" t="s">
        <v>32</v>
      </c>
      <c r="B4" s="24">
        <f>SUM(B5:B8)</f>
        <v>0</v>
      </c>
      <c r="C4" s="24">
        <f t="shared" ref="C4:J4" si="0">SUM(C5:C8)</f>
        <v>0</v>
      </c>
      <c r="D4" s="24">
        <f t="shared" si="0"/>
        <v>0</v>
      </c>
      <c r="E4" s="24">
        <f t="shared" si="0"/>
        <v>0</v>
      </c>
      <c r="F4" s="24">
        <f t="shared" si="0"/>
        <v>0</v>
      </c>
      <c r="G4" s="24">
        <f t="shared" si="0"/>
        <v>0</v>
      </c>
      <c r="H4" s="24">
        <f t="shared" si="0"/>
        <v>0</v>
      </c>
      <c r="I4" s="24">
        <v>2</v>
      </c>
      <c r="J4" s="24">
        <f t="shared" si="0"/>
        <v>0</v>
      </c>
      <c r="K4" s="24">
        <f>SUM(K5:K8)</f>
        <v>0</v>
      </c>
      <c r="L4" s="24">
        <f>SUM(L5:L8)</f>
        <v>0</v>
      </c>
      <c r="M4" s="24">
        <f>SUM(M5:M8)</f>
        <v>0</v>
      </c>
      <c r="O4" s="23" t="s">
        <v>32</v>
      </c>
      <c r="P4" s="24">
        <f>SUM(P5:P8)</f>
        <v>0</v>
      </c>
      <c r="Q4" s="24">
        <f>SUM(Q5:Q8)</f>
        <v>0</v>
      </c>
      <c r="R4" s="26" t="e">
        <f>Q4/P4*100</f>
        <v>#DIV/0!</v>
      </c>
      <c r="T4" s="43" t="s">
        <v>32</v>
      </c>
      <c r="U4" s="24">
        <f>SUM(U5:U8)</f>
        <v>0</v>
      </c>
      <c r="V4" s="24">
        <f>SUM(V5:V8)</f>
        <v>0</v>
      </c>
      <c r="W4" s="26" t="e">
        <f>V4/U4*100</f>
        <v>#DIV/0!</v>
      </c>
      <c r="Y4" s="43" t="s">
        <v>32</v>
      </c>
      <c r="Z4" s="26" t="e">
        <f>100-W4-R4</f>
        <v>#DIV/0!</v>
      </c>
      <c r="AA4" s="24" t="e">
        <f>P4/100*Z4</f>
        <v>#DIV/0!</v>
      </c>
    </row>
    <row r="5" spans="1:27">
      <c r="A5" s="40" t="s">
        <v>33</v>
      </c>
      <c r="B5" s="2"/>
      <c r="C5" s="2"/>
      <c r="D5" s="2"/>
      <c r="E5" s="2"/>
      <c r="F5" s="2"/>
      <c r="G5" s="2"/>
      <c r="H5" s="2"/>
      <c r="I5" s="2"/>
      <c r="J5" s="2"/>
      <c r="K5" s="2"/>
      <c r="L5" s="2"/>
      <c r="M5" s="2"/>
      <c r="O5" s="41" t="str">
        <f>$A$5</f>
        <v>Gesellschaft 1</v>
      </c>
      <c r="P5" s="2"/>
      <c r="Q5" s="2"/>
      <c r="R5" s="28" t="e">
        <f>Q5/P5*100</f>
        <v>#DIV/0!</v>
      </c>
      <c r="T5" s="41" t="s">
        <v>33</v>
      </c>
      <c r="U5" s="2"/>
      <c r="V5" s="2"/>
      <c r="W5" s="30" t="e">
        <f>V5/U5*100</f>
        <v>#DIV/0!</v>
      </c>
      <c r="Y5" s="41" t="s">
        <v>33</v>
      </c>
      <c r="Z5" s="30" t="e">
        <f>100-W5-R5</f>
        <v>#DIV/0!</v>
      </c>
      <c r="AA5" s="29" t="e">
        <f>P5/100*Z5</f>
        <v>#DIV/0!</v>
      </c>
    </row>
    <row r="6" spans="1:27">
      <c r="A6" s="40" t="s">
        <v>34</v>
      </c>
      <c r="B6" s="2"/>
      <c r="C6" s="2"/>
      <c r="D6" s="2"/>
      <c r="E6" s="2"/>
      <c r="F6" s="2"/>
      <c r="G6" s="2"/>
      <c r="H6" s="2"/>
      <c r="I6" s="2"/>
      <c r="J6" s="2"/>
      <c r="K6" s="2"/>
      <c r="L6" s="2"/>
      <c r="M6" s="2"/>
      <c r="O6" s="41" t="str">
        <f>$A$6</f>
        <v>Gesellschaft 2</v>
      </c>
      <c r="P6" s="2"/>
      <c r="Q6" s="2"/>
      <c r="R6" s="28" t="e">
        <f>Q6/P6*100</f>
        <v>#DIV/0!</v>
      </c>
      <c r="T6" s="41" t="s">
        <v>34</v>
      </c>
      <c r="U6" s="2"/>
      <c r="V6" s="2"/>
      <c r="W6" s="30" t="e">
        <f>V6/U6*100</f>
        <v>#DIV/0!</v>
      </c>
      <c r="Y6" s="41" t="s">
        <v>34</v>
      </c>
      <c r="Z6" s="30" t="e">
        <f>100-W6-R6</f>
        <v>#DIV/0!</v>
      </c>
      <c r="AA6" s="29" t="e">
        <f>P6/100*Z6</f>
        <v>#DIV/0!</v>
      </c>
    </row>
    <row r="7" spans="1:27">
      <c r="A7" s="40" t="s">
        <v>35</v>
      </c>
      <c r="B7" s="2"/>
      <c r="C7" s="2"/>
      <c r="D7" s="2"/>
      <c r="E7" s="2"/>
      <c r="F7" s="2"/>
      <c r="G7" s="2"/>
      <c r="H7" s="2"/>
      <c r="I7" s="2"/>
      <c r="J7" s="2"/>
      <c r="K7" s="2"/>
      <c r="L7" s="2"/>
      <c r="M7" s="2"/>
      <c r="O7" s="41" t="str">
        <f>$A$7</f>
        <v>Gesellschaft 3</v>
      </c>
      <c r="P7" s="2"/>
      <c r="Q7" s="2"/>
      <c r="R7" s="28" t="e">
        <f>Q7/P7*100</f>
        <v>#DIV/0!</v>
      </c>
      <c r="T7" s="41" t="s">
        <v>35</v>
      </c>
      <c r="U7" s="2"/>
      <c r="V7" s="2"/>
      <c r="W7" s="30" t="e">
        <f>V7/U7*100</f>
        <v>#DIV/0!</v>
      </c>
      <c r="Y7" s="41" t="s">
        <v>35</v>
      </c>
      <c r="Z7" s="30" t="e">
        <f>100-W7-R7</f>
        <v>#DIV/0!</v>
      </c>
      <c r="AA7" s="29" t="e">
        <f>P7/100*Z7</f>
        <v>#DIV/0!</v>
      </c>
    </row>
    <row r="8" spans="1:27">
      <c r="A8" s="40" t="s">
        <v>36</v>
      </c>
      <c r="B8" s="2"/>
      <c r="C8" s="2"/>
      <c r="D8" s="2"/>
      <c r="E8" s="2"/>
      <c r="F8" s="2"/>
      <c r="G8" s="2"/>
      <c r="H8" s="2"/>
      <c r="I8" s="2"/>
      <c r="J8" s="2"/>
      <c r="K8" s="2"/>
      <c r="L8" s="2"/>
      <c r="M8" s="2"/>
      <c r="O8" s="41" t="str">
        <f>$A$8</f>
        <v>etc.</v>
      </c>
      <c r="P8" s="2"/>
      <c r="Q8" s="2"/>
      <c r="R8" s="28" t="e">
        <f>Q8/P8*100</f>
        <v>#DIV/0!</v>
      </c>
      <c r="T8" s="41" t="s">
        <v>36</v>
      </c>
      <c r="U8" s="2"/>
      <c r="V8" s="2"/>
      <c r="W8" s="30" t="e">
        <f>V8/U8*100</f>
        <v>#DIV/0!</v>
      </c>
      <c r="Y8" s="41" t="s">
        <v>36</v>
      </c>
      <c r="Z8" s="11"/>
      <c r="AA8" s="29"/>
    </row>
    <row r="9" spans="1:27">
      <c r="O9" s="34"/>
      <c r="R9" s="12"/>
      <c r="T9" s="6"/>
      <c r="W9" s="30"/>
      <c r="Y9" s="6"/>
      <c r="Z9" s="12"/>
    </row>
    <row r="10" spans="1:27">
      <c r="A10" s="33"/>
      <c r="B10" s="22" t="s">
        <v>16</v>
      </c>
      <c r="C10" s="22" t="s">
        <v>17</v>
      </c>
      <c r="D10" s="22" t="s">
        <v>18</v>
      </c>
      <c r="E10" s="22" t="s">
        <v>19</v>
      </c>
      <c r="F10" s="22" t="s">
        <v>20</v>
      </c>
      <c r="G10" s="22" t="s">
        <v>21</v>
      </c>
      <c r="H10" s="22" t="s">
        <v>22</v>
      </c>
      <c r="I10" s="22" t="s">
        <v>23</v>
      </c>
      <c r="J10" s="22" t="s">
        <v>24</v>
      </c>
      <c r="K10" s="22" t="s">
        <v>25</v>
      </c>
      <c r="L10" s="22" t="s">
        <v>26</v>
      </c>
      <c r="M10" s="22" t="s">
        <v>27</v>
      </c>
      <c r="O10" s="39"/>
      <c r="P10" s="22" t="s">
        <v>27</v>
      </c>
      <c r="Q10" s="22" t="s">
        <v>28</v>
      </c>
      <c r="R10" s="22" t="s">
        <v>29</v>
      </c>
      <c r="T10" s="22"/>
      <c r="U10" s="22" t="s">
        <v>27</v>
      </c>
      <c r="V10" s="22" t="s">
        <v>30</v>
      </c>
      <c r="W10" s="30" t="s">
        <v>29</v>
      </c>
      <c r="Y10" s="22"/>
      <c r="Z10" s="22" t="s">
        <v>29</v>
      </c>
      <c r="AA10" s="22"/>
    </row>
    <row r="11" spans="1:27" s="6" customFormat="1">
      <c r="A11" s="43" t="s">
        <v>32</v>
      </c>
      <c r="B11" s="24">
        <f>SUM(B12:B15)</f>
        <v>0</v>
      </c>
      <c r="C11" s="24">
        <f t="shared" ref="C11:J11" si="1">SUM(C12:C15)</f>
        <v>0</v>
      </c>
      <c r="D11" s="24">
        <f t="shared" si="1"/>
        <v>0</v>
      </c>
      <c r="E11" s="24">
        <f t="shared" si="1"/>
        <v>0</v>
      </c>
      <c r="F11" s="24">
        <f t="shared" si="1"/>
        <v>0</v>
      </c>
      <c r="G11" s="24">
        <f t="shared" si="1"/>
        <v>0</v>
      </c>
      <c r="H11" s="24">
        <f t="shared" si="1"/>
        <v>0</v>
      </c>
      <c r="I11" s="24">
        <f t="shared" si="1"/>
        <v>0</v>
      </c>
      <c r="J11" s="24">
        <f t="shared" si="1"/>
        <v>0</v>
      </c>
      <c r="K11" s="24">
        <f>SUM(K12:K15)</f>
        <v>0</v>
      </c>
      <c r="L11" s="24">
        <f>SUM(L12:L15)</f>
        <v>0</v>
      </c>
      <c r="M11" s="24">
        <f>SUM(M12:M15)</f>
        <v>0</v>
      </c>
      <c r="O11" s="33" t="s">
        <v>32</v>
      </c>
      <c r="P11" s="24">
        <f>SUM(P12:P15)</f>
        <v>0</v>
      </c>
      <c r="Q11" s="24">
        <f>SUM(Q12:Q15)</f>
        <v>0</v>
      </c>
      <c r="R11" s="26" t="e">
        <f>Q11/P11*100</f>
        <v>#DIV/0!</v>
      </c>
      <c r="T11" s="43" t="s">
        <v>32</v>
      </c>
      <c r="U11" s="24">
        <f>SUM(U12:U15)</f>
        <v>0</v>
      </c>
      <c r="V11" s="24">
        <f>SUM(V12:V15)</f>
        <v>0</v>
      </c>
      <c r="W11" s="26" t="e">
        <f>V11/U11*100</f>
        <v>#DIV/0!</v>
      </c>
      <c r="Y11" s="43" t="s">
        <v>32</v>
      </c>
      <c r="Z11" s="27" t="s">
        <v>37</v>
      </c>
      <c r="AA11" s="7"/>
    </row>
    <row r="12" spans="1:27">
      <c r="A12" s="40" t="s">
        <v>38</v>
      </c>
      <c r="B12" s="2"/>
      <c r="C12" s="2"/>
      <c r="D12" s="2"/>
      <c r="E12" s="2"/>
      <c r="F12" s="2"/>
      <c r="G12" s="2"/>
      <c r="H12" s="2"/>
      <c r="I12" s="2"/>
      <c r="J12" s="2"/>
      <c r="K12" s="2"/>
      <c r="L12" s="2"/>
      <c r="M12" s="2"/>
      <c r="O12" s="41" t="str">
        <f>$A$12</f>
        <v>Werk 1</v>
      </c>
      <c r="P12" s="2"/>
      <c r="Q12" s="2"/>
      <c r="R12" s="28" t="e">
        <f>Q12/P12*100</f>
        <v>#DIV/0!</v>
      </c>
      <c r="T12" s="41" t="s">
        <v>38</v>
      </c>
      <c r="U12" s="2"/>
      <c r="V12" s="2"/>
      <c r="W12" s="30" t="e">
        <f>V12/U12*100</f>
        <v>#DIV/0!</v>
      </c>
      <c r="Y12" s="41" t="s">
        <v>38</v>
      </c>
      <c r="Z12" s="30" t="e">
        <f>100-W12-R12</f>
        <v>#DIV/0!</v>
      </c>
      <c r="AA12" s="29" t="e">
        <f>P12/100*Z12</f>
        <v>#DIV/0!</v>
      </c>
    </row>
    <row r="13" spans="1:27">
      <c r="A13" s="40" t="s">
        <v>39</v>
      </c>
      <c r="B13" s="2"/>
      <c r="C13" s="2"/>
      <c r="D13" s="2"/>
      <c r="E13" s="2"/>
      <c r="F13" s="2"/>
      <c r="G13" s="2"/>
      <c r="H13" s="2"/>
      <c r="I13" s="2"/>
      <c r="J13" s="2"/>
      <c r="K13" s="2"/>
      <c r="L13" s="2"/>
      <c r="M13" s="2"/>
      <c r="O13" s="41" t="str">
        <f>$A$13</f>
        <v>Werk 2</v>
      </c>
      <c r="P13" s="2"/>
      <c r="Q13" s="2"/>
      <c r="R13" s="28" t="e">
        <f>Q13/P13*100</f>
        <v>#DIV/0!</v>
      </c>
      <c r="T13" s="41" t="s">
        <v>39</v>
      </c>
      <c r="U13" s="2"/>
      <c r="V13" s="2"/>
      <c r="W13" s="30" t="e">
        <f>V13/U13*100</f>
        <v>#DIV/0!</v>
      </c>
      <c r="Y13" s="41" t="s">
        <v>39</v>
      </c>
      <c r="Z13" s="30" t="e">
        <f>100-W13-R13</f>
        <v>#DIV/0!</v>
      </c>
      <c r="AA13" s="29" t="e">
        <f>P13/100*Z13</f>
        <v>#DIV/0!</v>
      </c>
    </row>
    <row r="14" spans="1:27">
      <c r="A14" s="40" t="s">
        <v>40</v>
      </c>
      <c r="B14" s="2"/>
      <c r="C14" s="2"/>
      <c r="D14" s="2"/>
      <c r="E14" s="2"/>
      <c r="F14" s="2"/>
      <c r="G14" s="2"/>
      <c r="H14" s="2"/>
      <c r="I14" s="2"/>
      <c r="J14" s="2"/>
      <c r="K14" s="2"/>
      <c r="L14" s="2"/>
      <c r="M14" s="2"/>
      <c r="O14" s="41" t="str">
        <f>$A$14</f>
        <v>Werk 3</v>
      </c>
      <c r="P14" s="2"/>
      <c r="Q14" s="2"/>
      <c r="R14" s="28" t="e">
        <f>Q14/P14*100</f>
        <v>#DIV/0!</v>
      </c>
      <c r="T14" s="41" t="s">
        <v>40</v>
      </c>
      <c r="U14" s="2"/>
      <c r="V14" s="2"/>
      <c r="W14" s="30" t="e">
        <f>V14/U14*100</f>
        <v>#DIV/0!</v>
      </c>
      <c r="Y14" s="41" t="s">
        <v>40</v>
      </c>
      <c r="Z14" s="30" t="e">
        <f>100-W14-R14</f>
        <v>#DIV/0!</v>
      </c>
      <c r="AA14" s="29" t="e">
        <f>P14/100*Z14</f>
        <v>#DIV/0!</v>
      </c>
    </row>
    <row r="15" spans="1:27">
      <c r="A15" s="40" t="s">
        <v>36</v>
      </c>
      <c r="B15" s="2"/>
      <c r="C15" s="2"/>
      <c r="D15" s="2"/>
      <c r="E15" s="2"/>
      <c r="F15" s="2"/>
      <c r="G15" s="2"/>
      <c r="H15" s="2"/>
      <c r="I15" s="2"/>
      <c r="J15" s="2"/>
      <c r="K15" s="2"/>
      <c r="L15" s="2"/>
      <c r="M15" s="2"/>
      <c r="O15" s="41" t="str">
        <f>$A$15</f>
        <v>etc.</v>
      </c>
      <c r="P15" s="2"/>
      <c r="Q15" s="2"/>
      <c r="R15" s="28" t="e">
        <f>Q15/P15*100</f>
        <v>#DIV/0!</v>
      </c>
      <c r="T15" s="41" t="s">
        <v>36</v>
      </c>
      <c r="U15" s="2"/>
      <c r="V15" s="2"/>
      <c r="W15" s="30" t="e">
        <f>V15/U15*100</f>
        <v>#DIV/0!</v>
      </c>
      <c r="Y15" s="41" t="s">
        <v>36</v>
      </c>
      <c r="Z15" s="11"/>
      <c r="AA15" s="29"/>
    </row>
    <row r="16" spans="1:27">
      <c r="T16" s="43"/>
    </row>
    <row r="18" spans="1:13">
      <c r="A18" s="34" t="s">
        <v>41</v>
      </c>
    </row>
    <row r="19" spans="1:13">
      <c r="A19" s="33"/>
      <c r="B19" s="40" t="s">
        <v>42</v>
      </c>
      <c r="C19" s="40" t="s">
        <v>43</v>
      </c>
      <c r="D19" s="40" t="s">
        <v>44</v>
      </c>
      <c r="E19" s="40" t="s">
        <v>45</v>
      </c>
      <c r="F19" s="40" t="s">
        <v>46</v>
      </c>
      <c r="G19" s="40" t="s">
        <v>47</v>
      </c>
      <c r="H19" s="40" t="s">
        <v>171</v>
      </c>
      <c r="I19" s="40" t="s">
        <v>171</v>
      </c>
      <c r="J19" s="6"/>
      <c r="K19" s="6"/>
      <c r="L19" s="6"/>
      <c r="M19" s="6"/>
    </row>
    <row r="20" spans="1:13" s="6" customFormat="1">
      <c r="A20" s="43" t="s">
        <v>32</v>
      </c>
      <c r="B20" s="24">
        <f t="shared" ref="B20:I20" si="2">SUM(B21:B24)</f>
        <v>1</v>
      </c>
      <c r="C20" s="24">
        <f t="shared" si="2"/>
        <v>0</v>
      </c>
      <c r="D20" s="24">
        <f t="shared" si="2"/>
        <v>0</v>
      </c>
      <c r="E20" s="24">
        <f t="shared" si="2"/>
        <v>0</v>
      </c>
      <c r="F20" s="24">
        <f t="shared" si="2"/>
        <v>0</v>
      </c>
      <c r="G20" s="24">
        <f t="shared" si="2"/>
        <v>0</v>
      </c>
      <c r="H20" s="24">
        <f t="shared" si="2"/>
        <v>0</v>
      </c>
      <c r="I20" s="24">
        <f t="shared" si="2"/>
        <v>0</v>
      </c>
    </row>
    <row r="21" spans="1:13">
      <c r="A21" s="41" t="str">
        <f>$A$5</f>
        <v>Gesellschaft 1</v>
      </c>
      <c r="B21" s="8">
        <v>1</v>
      </c>
      <c r="C21" s="8"/>
      <c r="D21" s="8"/>
      <c r="E21" s="8"/>
      <c r="F21" s="8"/>
      <c r="G21" s="8"/>
      <c r="H21" s="8"/>
      <c r="I21" s="8"/>
    </row>
    <row r="22" spans="1:13">
      <c r="A22" s="41" t="str">
        <f>$A$6</f>
        <v>Gesellschaft 2</v>
      </c>
      <c r="B22" s="8"/>
      <c r="C22" s="8"/>
      <c r="D22" s="8"/>
      <c r="E22" s="8"/>
      <c r="F22" s="8"/>
      <c r="G22" s="8"/>
      <c r="H22" s="8"/>
      <c r="I22" s="8"/>
    </row>
    <row r="23" spans="1:13">
      <c r="A23" s="41" t="str">
        <f>$A$7</f>
        <v>Gesellschaft 3</v>
      </c>
      <c r="B23" s="8"/>
      <c r="C23" s="8"/>
      <c r="D23" s="8"/>
      <c r="E23" s="8"/>
      <c r="F23" s="8"/>
      <c r="G23" s="8"/>
      <c r="H23" s="8"/>
      <c r="I23" s="8"/>
    </row>
    <row r="24" spans="1:13">
      <c r="A24" s="41" t="str">
        <f>$A$8</f>
        <v>etc.</v>
      </c>
      <c r="B24" s="9"/>
      <c r="C24" s="9"/>
      <c r="D24" s="9"/>
      <c r="E24" s="9"/>
      <c r="F24" s="9"/>
      <c r="G24" s="9"/>
      <c r="H24" s="9"/>
      <c r="I24" s="9"/>
    </row>
    <row r="25" spans="1:13">
      <c r="A25" s="36"/>
    </row>
    <row r="26" spans="1:13">
      <c r="A26" s="33"/>
      <c r="B26" s="40" t="s">
        <v>42</v>
      </c>
      <c r="C26" s="40" t="s">
        <v>43</v>
      </c>
      <c r="D26" s="40" t="s">
        <v>44</v>
      </c>
      <c r="E26" s="40" t="s">
        <v>45</v>
      </c>
      <c r="F26" s="40" t="s">
        <v>46</v>
      </c>
      <c r="G26" s="40" t="s">
        <v>47</v>
      </c>
      <c r="H26" s="40" t="s">
        <v>171</v>
      </c>
      <c r="I26" s="40" t="s">
        <v>171</v>
      </c>
    </row>
    <row r="27" spans="1:13">
      <c r="A27" s="43" t="s">
        <v>32</v>
      </c>
      <c r="B27" s="24">
        <f t="shared" ref="B27:I27" si="3">SUM(B28:B31)</f>
        <v>0</v>
      </c>
      <c r="C27" s="24">
        <f t="shared" si="3"/>
        <v>0</v>
      </c>
      <c r="D27" s="24">
        <f t="shared" si="3"/>
        <v>0</v>
      </c>
      <c r="E27" s="24">
        <f t="shared" si="3"/>
        <v>0</v>
      </c>
      <c r="F27" s="24">
        <f t="shared" si="3"/>
        <v>0</v>
      </c>
      <c r="G27" s="24">
        <f t="shared" si="3"/>
        <v>0</v>
      </c>
      <c r="H27" s="24">
        <f t="shared" si="3"/>
        <v>0</v>
      </c>
      <c r="I27" s="24">
        <f t="shared" si="3"/>
        <v>0</v>
      </c>
    </row>
    <row r="28" spans="1:13">
      <c r="A28" s="41" t="str">
        <f>$A$12</f>
        <v>Werk 1</v>
      </c>
      <c r="B28" s="9"/>
      <c r="C28" s="9"/>
      <c r="D28" s="9"/>
      <c r="E28" s="9"/>
      <c r="F28" s="9"/>
      <c r="G28" s="9"/>
      <c r="H28" s="9"/>
      <c r="I28" s="9"/>
    </row>
    <row r="29" spans="1:13">
      <c r="A29" s="41" t="str">
        <f>$A$13</f>
        <v>Werk 2</v>
      </c>
      <c r="B29" s="9"/>
      <c r="C29" s="9"/>
      <c r="D29" s="9"/>
      <c r="E29" s="9"/>
      <c r="F29" s="9"/>
      <c r="G29" s="9"/>
      <c r="H29" s="9"/>
      <c r="I29" s="9"/>
    </row>
    <row r="30" spans="1:13">
      <c r="A30" s="41" t="str">
        <f>$A$14</f>
        <v>Werk 3</v>
      </c>
      <c r="B30" s="9"/>
      <c r="C30" s="9"/>
      <c r="D30" s="9"/>
      <c r="E30" s="9"/>
      <c r="F30" s="9"/>
      <c r="G30" s="9"/>
      <c r="H30" s="9"/>
      <c r="I30" s="9"/>
    </row>
    <row r="31" spans="1:13">
      <c r="A31" s="41" t="str">
        <f>$A$15</f>
        <v>etc.</v>
      </c>
      <c r="B31" s="9"/>
      <c r="C31" s="9"/>
      <c r="D31" s="9"/>
      <c r="E31" s="9"/>
      <c r="F31" s="9"/>
      <c r="G31" s="9"/>
      <c r="H31" s="9"/>
      <c r="I31" s="9"/>
    </row>
    <row r="34" spans="1:32" s="4" customFormat="1">
      <c r="A34" s="31" t="s">
        <v>48</v>
      </c>
    </row>
    <row r="35" spans="1:32" ht="15" thickBot="1"/>
    <row r="36" spans="1:32" s="6" customFormat="1">
      <c r="A36" s="37"/>
      <c r="B36" s="237" t="s">
        <v>49</v>
      </c>
      <c r="C36" s="238"/>
      <c r="D36" s="238"/>
      <c r="E36" s="238"/>
      <c r="F36" s="239"/>
      <c r="G36" s="237" t="s">
        <v>50</v>
      </c>
      <c r="H36" s="238"/>
      <c r="I36" s="238"/>
      <c r="J36" s="238"/>
      <c r="K36" s="239"/>
      <c r="L36" s="237" t="s">
        <v>18</v>
      </c>
      <c r="M36" s="238"/>
      <c r="N36" s="238"/>
      <c r="O36" s="238"/>
      <c r="P36" s="239"/>
      <c r="Q36" s="237" t="s">
        <v>51</v>
      </c>
      <c r="R36" s="238"/>
      <c r="S36" s="238"/>
      <c r="T36" s="238"/>
      <c r="U36" s="239"/>
      <c r="V36" s="237" t="s">
        <v>22</v>
      </c>
      <c r="W36" s="238"/>
      <c r="X36" s="238"/>
      <c r="Y36" s="238"/>
      <c r="Z36" s="239"/>
      <c r="AA36" s="237" t="s">
        <v>25</v>
      </c>
      <c r="AB36" s="238"/>
      <c r="AC36" s="238"/>
      <c r="AD36" s="238"/>
      <c r="AE36" s="239"/>
      <c r="AF36" s="50" t="s">
        <v>26</v>
      </c>
    </row>
    <row r="37" spans="1:32" s="6" customFormat="1">
      <c r="A37" s="42" t="s">
        <v>148</v>
      </c>
      <c r="B37" s="46">
        <v>1</v>
      </c>
      <c r="C37" s="13">
        <v>2</v>
      </c>
      <c r="D37" s="13">
        <v>3</v>
      </c>
      <c r="E37" s="13">
        <v>4</v>
      </c>
      <c r="F37" s="47">
        <v>5</v>
      </c>
      <c r="G37" s="46">
        <v>1</v>
      </c>
      <c r="H37" s="13">
        <v>2</v>
      </c>
      <c r="I37" s="13">
        <v>3</v>
      </c>
      <c r="J37" s="13">
        <v>4</v>
      </c>
      <c r="K37" s="47">
        <v>5</v>
      </c>
      <c r="L37" s="46">
        <v>1</v>
      </c>
      <c r="M37" s="13">
        <v>2</v>
      </c>
      <c r="N37" s="13">
        <v>3</v>
      </c>
      <c r="O37" s="13">
        <v>4</v>
      </c>
      <c r="P37" s="47">
        <v>5</v>
      </c>
      <c r="Q37" s="46">
        <v>1</v>
      </c>
      <c r="R37" s="13">
        <v>2</v>
      </c>
      <c r="S37" s="13">
        <v>3</v>
      </c>
      <c r="T37" s="13">
        <v>4</v>
      </c>
      <c r="U37" s="47">
        <v>5</v>
      </c>
      <c r="V37" s="46">
        <v>1</v>
      </c>
      <c r="W37" s="13">
        <v>2</v>
      </c>
      <c r="X37" s="13">
        <v>3</v>
      </c>
      <c r="Y37" s="13">
        <v>4</v>
      </c>
      <c r="Z37" s="47">
        <v>5</v>
      </c>
      <c r="AA37" s="46">
        <v>1</v>
      </c>
      <c r="AB37" s="13">
        <v>2</v>
      </c>
      <c r="AC37" s="13">
        <v>3</v>
      </c>
      <c r="AD37" s="13">
        <v>4</v>
      </c>
      <c r="AE37" s="47">
        <v>5</v>
      </c>
      <c r="AF37" s="51"/>
    </row>
    <row r="38" spans="1:32">
      <c r="A38" s="42" t="s">
        <v>32</v>
      </c>
      <c r="B38" s="48">
        <f>SUM(B39:B42)</f>
        <v>18</v>
      </c>
      <c r="C38" s="24">
        <f t="shared" ref="C38:AF38" si="4">SUM(C39:C42)</f>
        <v>14</v>
      </c>
      <c r="D38" s="24">
        <f t="shared" si="4"/>
        <v>17</v>
      </c>
      <c r="E38" s="24">
        <f t="shared" si="4"/>
        <v>23</v>
      </c>
      <c r="F38" s="49">
        <f t="shared" si="4"/>
        <v>259</v>
      </c>
      <c r="G38" s="48">
        <f t="shared" si="4"/>
        <v>0</v>
      </c>
      <c r="H38" s="24">
        <f t="shared" si="4"/>
        <v>0</v>
      </c>
      <c r="I38" s="24">
        <f t="shared" si="4"/>
        <v>0</v>
      </c>
      <c r="J38" s="24">
        <f t="shared" si="4"/>
        <v>0</v>
      </c>
      <c r="K38" s="49">
        <f t="shared" si="4"/>
        <v>2</v>
      </c>
      <c r="L38" s="48">
        <f t="shared" si="4"/>
        <v>19</v>
      </c>
      <c r="M38" s="24">
        <f t="shared" si="4"/>
        <v>13</v>
      </c>
      <c r="N38" s="24">
        <f t="shared" si="4"/>
        <v>7</v>
      </c>
      <c r="O38" s="24">
        <f t="shared" si="4"/>
        <v>13</v>
      </c>
      <c r="P38" s="49">
        <f t="shared" si="4"/>
        <v>40</v>
      </c>
      <c r="Q38" s="48">
        <f t="shared" si="4"/>
        <v>2</v>
      </c>
      <c r="R38" s="24">
        <f t="shared" si="4"/>
        <v>0</v>
      </c>
      <c r="S38" s="24">
        <f t="shared" si="4"/>
        <v>1</v>
      </c>
      <c r="T38" s="24">
        <f t="shared" si="4"/>
        <v>1</v>
      </c>
      <c r="U38" s="49">
        <f t="shared" si="4"/>
        <v>14</v>
      </c>
      <c r="V38" s="48">
        <f t="shared" si="4"/>
        <v>2</v>
      </c>
      <c r="W38" s="24">
        <f t="shared" si="4"/>
        <v>2</v>
      </c>
      <c r="X38" s="24">
        <f t="shared" si="4"/>
        <v>6</v>
      </c>
      <c r="Y38" s="24">
        <f t="shared" si="4"/>
        <v>2</v>
      </c>
      <c r="Z38" s="49">
        <f t="shared" si="4"/>
        <v>3</v>
      </c>
      <c r="AA38" s="48">
        <f t="shared" si="4"/>
        <v>3</v>
      </c>
      <c r="AB38" s="24">
        <f t="shared" si="4"/>
        <v>1</v>
      </c>
      <c r="AC38" s="24">
        <f t="shared" si="4"/>
        <v>0</v>
      </c>
      <c r="AD38" s="24">
        <f t="shared" si="4"/>
        <v>0</v>
      </c>
      <c r="AE38" s="49">
        <f t="shared" si="4"/>
        <v>2</v>
      </c>
      <c r="AF38" s="52">
        <f t="shared" si="4"/>
        <v>8</v>
      </c>
    </row>
    <row r="39" spans="1:32">
      <c r="A39" s="41" t="str">
        <f>$A$5</f>
        <v>Gesellschaft 1</v>
      </c>
      <c r="B39" s="54">
        <v>1</v>
      </c>
      <c r="C39" s="55">
        <v>2</v>
      </c>
      <c r="D39" s="55">
        <v>3</v>
      </c>
      <c r="E39" s="55">
        <v>4</v>
      </c>
      <c r="F39" s="56">
        <v>38</v>
      </c>
      <c r="G39" s="54">
        <v>0</v>
      </c>
      <c r="H39" s="55">
        <v>0</v>
      </c>
      <c r="I39" s="55">
        <v>0</v>
      </c>
      <c r="J39" s="55">
        <v>0</v>
      </c>
      <c r="K39" s="56">
        <v>0</v>
      </c>
      <c r="L39" s="54">
        <v>4</v>
      </c>
      <c r="M39" s="55">
        <v>2</v>
      </c>
      <c r="N39" s="55">
        <v>1</v>
      </c>
      <c r="O39" s="55">
        <v>0</v>
      </c>
      <c r="P39" s="56">
        <v>5</v>
      </c>
      <c r="Q39" s="54">
        <v>0</v>
      </c>
      <c r="R39" s="55">
        <v>0</v>
      </c>
      <c r="S39" s="55">
        <v>0</v>
      </c>
      <c r="T39" s="55">
        <v>1</v>
      </c>
      <c r="U39" s="56">
        <v>3</v>
      </c>
      <c r="V39" s="54">
        <v>0</v>
      </c>
      <c r="W39" s="55">
        <v>0</v>
      </c>
      <c r="X39" s="55">
        <v>1</v>
      </c>
      <c r="Y39" s="55">
        <v>0</v>
      </c>
      <c r="Z39" s="56">
        <v>0</v>
      </c>
      <c r="AA39" s="54">
        <v>0</v>
      </c>
      <c r="AB39" s="55">
        <v>1</v>
      </c>
      <c r="AC39" s="55">
        <v>0</v>
      </c>
      <c r="AD39" s="55">
        <v>0</v>
      </c>
      <c r="AE39" s="56">
        <v>0</v>
      </c>
      <c r="AF39" s="57">
        <v>1</v>
      </c>
    </row>
    <row r="40" spans="1:32">
      <c r="A40" s="41" t="str">
        <f>$A$6</f>
        <v>Gesellschaft 2</v>
      </c>
      <c r="B40" s="54">
        <v>4</v>
      </c>
      <c r="C40" s="55">
        <v>7</v>
      </c>
      <c r="D40" s="55">
        <v>4</v>
      </c>
      <c r="E40" s="55">
        <v>3</v>
      </c>
      <c r="F40" s="56">
        <v>37</v>
      </c>
      <c r="G40" s="54">
        <v>0</v>
      </c>
      <c r="H40" s="55">
        <v>0</v>
      </c>
      <c r="I40" s="55">
        <v>0</v>
      </c>
      <c r="J40" s="55">
        <v>0</v>
      </c>
      <c r="K40" s="56">
        <v>0</v>
      </c>
      <c r="L40" s="54">
        <v>3</v>
      </c>
      <c r="M40" s="55">
        <v>3</v>
      </c>
      <c r="N40" s="55">
        <v>5</v>
      </c>
      <c r="O40" s="55">
        <v>4</v>
      </c>
      <c r="P40" s="56">
        <v>10</v>
      </c>
      <c r="Q40" s="54">
        <v>0</v>
      </c>
      <c r="R40" s="55">
        <v>0</v>
      </c>
      <c r="S40" s="55">
        <v>1</v>
      </c>
      <c r="T40" s="55">
        <v>0</v>
      </c>
      <c r="U40" s="56">
        <v>0</v>
      </c>
      <c r="V40" s="54">
        <v>0</v>
      </c>
      <c r="W40" s="55">
        <v>1</v>
      </c>
      <c r="X40" s="55">
        <v>1</v>
      </c>
      <c r="Y40" s="55">
        <v>0</v>
      </c>
      <c r="Z40" s="56">
        <v>0</v>
      </c>
      <c r="AA40" s="54">
        <v>0</v>
      </c>
      <c r="AB40" s="55">
        <v>0</v>
      </c>
      <c r="AC40" s="55">
        <v>0</v>
      </c>
      <c r="AD40" s="55">
        <v>0</v>
      </c>
      <c r="AE40" s="56">
        <v>0</v>
      </c>
      <c r="AF40" s="57">
        <v>1</v>
      </c>
    </row>
    <row r="41" spans="1:32">
      <c r="A41" s="41" t="str">
        <f>$A$7</f>
        <v>Gesellschaft 3</v>
      </c>
      <c r="B41" s="54">
        <v>13</v>
      </c>
      <c r="C41" s="55">
        <v>5</v>
      </c>
      <c r="D41" s="55">
        <v>10</v>
      </c>
      <c r="E41" s="55">
        <v>16</v>
      </c>
      <c r="F41" s="56">
        <v>184</v>
      </c>
      <c r="G41" s="54">
        <v>0</v>
      </c>
      <c r="H41" s="55">
        <v>0</v>
      </c>
      <c r="I41" s="55">
        <v>0</v>
      </c>
      <c r="J41" s="55">
        <v>0</v>
      </c>
      <c r="K41" s="56">
        <v>2</v>
      </c>
      <c r="L41" s="54">
        <v>12</v>
      </c>
      <c r="M41" s="55">
        <v>8</v>
      </c>
      <c r="N41" s="55">
        <v>1</v>
      </c>
      <c r="O41" s="55">
        <v>9</v>
      </c>
      <c r="P41" s="56">
        <v>25</v>
      </c>
      <c r="Q41" s="54">
        <v>2</v>
      </c>
      <c r="R41" s="55">
        <v>0</v>
      </c>
      <c r="S41" s="55">
        <v>0</v>
      </c>
      <c r="T41" s="55">
        <v>0</v>
      </c>
      <c r="U41" s="56">
        <v>11</v>
      </c>
      <c r="V41" s="54">
        <v>2</v>
      </c>
      <c r="W41" s="55">
        <v>1</v>
      </c>
      <c r="X41" s="55">
        <v>4</v>
      </c>
      <c r="Y41" s="55">
        <v>2</v>
      </c>
      <c r="Z41" s="56">
        <v>3</v>
      </c>
      <c r="AA41" s="54">
        <v>3</v>
      </c>
      <c r="AB41" s="55">
        <v>0</v>
      </c>
      <c r="AC41" s="55">
        <v>0</v>
      </c>
      <c r="AD41" s="55">
        <v>0</v>
      </c>
      <c r="AE41" s="56">
        <v>2</v>
      </c>
      <c r="AF41" s="57">
        <v>6</v>
      </c>
    </row>
    <row r="42" spans="1:32" ht="15" thickBot="1">
      <c r="A42" s="45" t="str">
        <f>$A$8</f>
        <v>etc.</v>
      </c>
      <c r="B42" s="58"/>
      <c r="C42" s="59"/>
      <c r="D42" s="59"/>
      <c r="E42" s="59"/>
      <c r="F42" s="60"/>
      <c r="G42" s="58"/>
      <c r="H42" s="59"/>
      <c r="I42" s="59"/>
      <c r="J42" s="59"/>
      <c r="K42" s="60"/>
      <c r="L42" s="58"/>
      <c r="M42" s="59"/>
      <c r="N42" s="59"/>
      <c r="O42" s="59"/>
      <c r="P42" s="60"/>
      <c r="Q42" s="58"/>
      <c r="R42" s="59"/>
      <c r="S42" s="59"/>
      <c r="T42" s="59"/>
      <c r="U42" s="60"/>
      <c r="V42" s="58"/>
      <c r="W42" s="59"/>
      <c r="X42" s="59"/>
      <c r="Y42" s="59"/>
      <c r="Z42" s="60"/>
      <c r="AA42" s="58"/>
      <c r="AB42" s="59"/>
      <c r="AC42" s="59"/>
      <c r="AD42" s="59"/>
      <c r="AE42" s="60"/>
      <c r="AF42" s="61"/>
    </row>
    <row r="43" spans="1:32" ht="15" thickBot="1">
      <c r="F43" s="14"/>
      <c r="K43" s="14"/>
      <c r="P43" s="14"/>
      <c r="U43" s="14"/>
      <c r="Z43" s="14"/>
      <c r="AE43" s="14"/>
    </row>
    <row r="44" spans="1:32" s="6" customFormat="1">
      <c r="A44" s="37"/>
      <c r="B44" s="237" t="s">
        <v>49</v>
      </c>
      <c r="C44" s="238"/>
      <c r="D44" s="238"/>
      <c r="E44" s="238"/>
      <c r="F44" s="239"/>
      <c r="G44" s="237" t="s">
        <v>50</v>
      </c>
      <c r="H44" s="238"/>
      <c r="I44" s="238"/>
      <c r="J44" s="238"/>
      <c r="K44" s="239"/>
      <c r="L44" s="237" t="s">
        <v>18</v>
      </c>
      <c r="M44" s="238"/>
      <c r="N44" s="238"/>
      <c r="O44" s="238"/>
      <c r="P44" s="239"/>
      <c r="Q44" s="237" t="s">
        <v>51</v>
      </c>
      <c r="R44" s="238"/>
      <c r="S44" s="238"/>
      <c r="T44" s="238"/>
      <c r="U44" s="239"/>
      <c r="V44" s="237" t="s">
        <v>22</v>
      </c>
      <c r="W44" s="238"/>
      <c r="X44" s="238"/>
      <c r="Y44" s="238"/>
      <c r="Z44" s="239"/>
      <c r="AA44" s="237" t="s">
        <v>25</v>
      </c>
      <c r="AB44" s="238"/>
      <c r="AC44" s="238"/>
      <c r="AD44" s="238"/>
      <c r="AE44" s="239"/>
      <c r="AF44" s="50" t="s">
        <v>26</v>
      </c>
    </row>
    <row r="45" spans="1:32" s="6" customFormat="1">
      <c r="A45" s="42" t="s">
        <v>148</v>
      </c>
      <c r="B45" s="46">
        <v>1</v>
      </c>
      <c r="C45" s="13">
        <v>2</v>
      </c>
      <c r="D45" s="13">
        <v>3</v>
      </c>
      <c r="E45" s="13">
        <v>4</v>
      </c>
      <c r="F45" s="47">
        <v>5</v>
      </c>
      <c r="G45" s="46">
        <v>1</v>
      </c>
      <c r="H45" s="13">
        <v>2</v>
      </c>
      <c r="I45" s="13">
        <v>3</v>
      </c>
      <c r="J45" s="13">
        <v>4</v>
      </c>
      <c r="K45" s="47">
        <v>5</v>
      </c>
      <c r="L45" s="46">
        <v>1</v>
      </c>
      <c r="M45" s="13">
        <v>2</v>
      </c>
      <c r="N45" s="13">
        <v>3</v>
      </c>
      <c r="O45" s="13">
        <v>4</v>
      </c>
      <c r="P45" s="47">
        <v>5</v>
      </c>
      <c r="Q45" s="46">
        <v>1</v>
      </c>
      <c r="R45" s="13">
        <v>2</v>
      </c>
      <c r="S45" s="13">
        <v>3</v>
      </c>
      <c r="T45" s="13">
        <v>4</v>
      </c>
      <c r="U45" s="47">
        <v>5</v>
      </c>
      <c r="V45" s="46">
        <v>1</v>
      </c>
      <c r="W45" s="13">
        <v>2</v>
      </c>
      <c r="X45" s="13">
        <v>3</v>
      </c>
      <c r="Y45" s="13">
        <v>4</v>
      </c>
      <c r="Z45" s="47">
        <v>5</v>
      </c>
      <c r="AA45" s="46">
        <v>1</v>
      </c>
      <c r="AB45" s="13">
        <v>2</v>
      </c>
      <c r="AC45" s="13">
        <v>3</v>
      </c>
      <c r="AD45" s="13">
        <v>4</v>
      </c>
      <c r="AE45" s="47">
        <v>5</v>
      </c>
      <c r="AF45" s="51"/>
    </row>
    <row r="46" spans="1:32">
      <c r="A46" s="42"/>
      <c r="B46" s="48">
        <f>SUM(B47:B50)</f>
        <v>0</v>
      </c>
      <c r="C46" s="24"/>
      <c r="D46" s="24"/>
      <c r="E46" s="24"/>
      <c r="F46" s="49"/>
      <c r="G46" s="48"/>
      <c r="H46" s="24"/>
      <c r="I46" s="24"/>
      <c r="J46" s="24"/>
      <c r="K46" s="49"/>
      <c r="L46" s="48"/>
      <c r="M46" s="24"/>
      <c r="N46" s="24"/>
      <c r="O46" s="24"/>
      <c r="P46" s="49"/>
      <c r="Q46" s="48"/>
      <c r="R46" s="24"/>
      <c r="S46" s="24"/>
      <c r="T46" s="24"/>
      <c r="U46" s="49"/>
      <c r="V46" s="48"/>
      <c r="W46" s="24"/>
      <c r="X46" s="24"/>
      <c r="Y46" s="24"/>
      <c r="Z46" s="49"/>
      <c r="AA46" s="48"/>
      <c r="AB46" s="24"/>
      <c r="AC46" s="24"/>
      <c r="AD46" s="24"/>
      <c r="AE46" s="49"/>
      <c r="AF46" s="52"/>
    </row>
    <row r="47" spans="1:32">
      <c r="A47" s="45" t="str">
        <f>$A$12</f>
        <v>Werk 1</v>
      </c>
      <c r="B47" s="54"/>
      <c r="C47" s="55"/>
      <c r="D47" s="55"/>
      <c r="E47" s="55"/>
      <c r="F47" s="56"/>
      <c r="G47" s="54"/>
      <c r="H47" s="55"/>
      <c r="I47" s="55"/>
      <c r="J47" s="55"/>
      <c r="K47" s="56"/>
      <c r="L47" s="54"/>
      <c r="M47" s="55"/>
      <c r="N47" s="55"/>
      <c r="O47" s="55"/>
      <c r="P47" s="56"/>
      <c r="Q47" s="54"/>
      <c r="R47" s="55"/>
      <c r="S47" s="55"/>
      <c r="T47" s="55"/>
      <c r="U47" s="56"/>
      <c r="V47" s="54"/>
      <c r="W47" s="55"/>
      <c r="X47" s="55"/>
      <c r="Y47" s="55"/>
      <c r="Z47" s="56"/>
      <c r="AA47" s="54"/>
      <c r="AB47" s="55"/>
      <c r="AC47" s="55"/>
      <c r="AD47" s="55"/>
      <c r="AE47" s="56"/>
      <c r="AF47" s="57"/>
    </row>
    <row r="48" spans="1:32">
      <c r="A48" s="45" t="str">
        <f>$A$13</f>
        <v>Werk 2</v>
      </c>
      <c r="B48" s="54"/>
      <c r="C48" s="55"/>
      <c r="D48" s="55"/>
      <c r="E48" s="55"/>
      <c r="F48" s="56"/>
      <c r="G48" s="54"/>
      <c r="H48" s="55"/>
      <c r="I48" s="55"/>
      <c r="J48" s="55"/>
      <c r="K48" s="56"/>
      <c r="L48" s="54"/>
      <c r="M48" s="55"/>
      <c r="N48" s="55"/>
      <c r="O48" s="55"/>
      <c r="P48" s="56"/>
      <c r="Q48" s="54"/>
      <c r="R48" s="55"/>
      <c r="S48" s="55"/>
      <c r="T48" s="55"/>
      <c r="U48" s="56"/>
      <c r="V48" s="54"/>
      <c r="W48" s="55"/>
      <c r="X48" s="55"/>
      <c r="Y48" s="55"/>
      <c r="Z48" s="56"/>
      <c r="AA48" s="54"/>
      <c r="AB48" s="55"/>
      <c r="AC48" s="55"/>
      <c r="AD48" s="55"/>
      <c r="AE48" s="56"/>
      <c r="AF48" s="57"/>
    </row>
    <row r="49" spans="1:32">
      <c r="A49" s="45" t="str">
        <f>$A$14</f>
        <v>Werk 3</v>
      </c>
      <c r="B49" s="54"/>
      <c r="C49" s="55"/>
      <c r="D49" s="55"/>
      <c r="E49" s="55"/>
      <c r="F49" s="56"/>
      <c r="G49" s="54"/>
      <c r="H49" s="55"/>
      <c r="I49" s="55"/>
      <c r="J49" s="55"/>
      <c r="K49" s="56"/>
      <c r="L49" s="54"/>
      <c r="M49" s="55"/>
      <c r="N49" s="55"/>
      <c r="O49" s="55"/>
      <c r="P49" s="56"/>
      <c r="Q49" s="54"/>
      <c r="R49" s="55"/>
      <c r="S49" s="55"/>
      <c r="T49" s="55"/>
      <c r="U49" s="56"/>
      <c r="V49" s="54"/>
      <c r="W49" s="55"/>
      <c r="X49" s="55"/>
      <c r="Y49" s="55"/>
      <c r="Z49" s="56"/>
      <c r="AA49" s="54"/>
      <c r="AB49" s="55"/>
      <c r="AC49" s="55"/>
      <c r="AD49" s="55"/>
      <c r="AE49" s="56"/>
      <c r="AF49" s="57"/>
    </row>
    <row r="50" spans="1:32" ht="15" thickBot="1">
      <c r="A50" s="45" t="str">
        <f>$A$15</f>
        <v>etc.</v>
      </c>
      <c r="B50" s="58"/>
      <c r="C50" s="59"/>
      <c r="D50" s="59"/>
      <c r="E50" s="59"/>
      <c r="F50" s="60"/>
      <c r="G50" s="58"/>
      <c r="H50" s="59"/>
      <c r="I50" s="59"/>
      <c r="J50" s="59"/>
      <c r="K50" s="60"/>
      <c r="L50" s="58"/>
      <c r="M50" s="59"/>
      <c r="N50" s="59"/>
      <c r="O50" s="59"/>
      <c r="P50" s="60"/>
      <c r="Q50" s="58"/>
      <c r="R50" s="59"/>
      <c r="S50" s="59"/>
      <c r="T50" s="59"/>
      <c r="U50" s="60"/>
      <c r="V50" s="58"/>
      <c r="W50" s="59"/>
      <c r="X50" s="59"/>
      <c r="Y50" s="59"/>
      <c r="Z50" s="60"/>
      <c r="AA50" s="58"/>
      <c r="AB50" s="59"/>
      <c r="AC50" s="59"/>
      <c r="AD50" s="59"/>
      <c r="AE50" s="60"/>
      <c r="AF50" s="61"/>
    </row>
    <row r="53" spans="1:32">
      <c r="A53" s="34" t="s">
        <v>52</v>
      </c>
    </row>
    <row r="55" spans="1:32" s="6" customFormat="1">
      <c r="A55" s="33"/>
      <c r="B55" s="22" t="s">
        <v>27</v>
      </c>
      <c r="C55" s="22" t="s">
        <v>49</v>
      </c>
      <c r="D55" s="22" t="s">
        <v>50</v>
      </c>
      <c r="E55" s="22" t="s">
        <v>18</v>
      </c>
      <c r="F55" s="22" t="s">
        <v>51</v>
      </c>
      <c r="G55" s="22" t="s">
        <v>22</v>
      </c>
      <c r="H55" s="22" t="s">
        <v>25</v>
      </c>
      <c r="I55" s="22" t="s">
        <v>53</v>
      </c>
    </row>
    <row r="56" spans="1:32">
      <c r="A56" s="43" t="s">
        <v>32</v>
      </c>
      <c r="B56" s="24">
        <f>SUM(B57:B60)</f>
        <v>400</v>
      </c>
      <c r="C56" s="24">
        <f>(5*F38+4*E38+3*D38+2*C38+B38)/B56</f>
        <v>3.71</v>
      </c>
      <c r="D56" s="24">
        <f>(5*K38+4*J38+3*I38+2*H38+G38)/B56</f>
        <v>2.5000000000000001E-2</v>
      </c>
      <c r="E56" s="24">
        <f>(5*P38+4*O38+3*N38+2*M38+L38)/B56</f>
        <v>0.79500000000000004</v>
      </c>
      <c r="F56" s="24">
        <f>(5*U38+4*T38+3*S38+2*R38+Q38)/B56</f>
        <v>0.19750000000000001</v>
      </c>
      <c r="G56" s="24">
        <f>(5*Z38+4*Y38+3*X38+2*W38+V38)/B56</f>
        <v>0.11749999999999999</v>
      </c>
      <c r="H56" s="24">
        <f>(5*AE38+4*AD38+3*AC38+2*AB38+AA38)/B56</f>
        <v>3.7499999999999999E-2</v>
      </c>
      <c r="I56" s="24">
        <f>SUM(C56:H56)</f>
        <v>4.8824999999999994</v>
      </c>
    </row>
    <row r="57" spans="1:32">
      <c r="A57" s="41" t="str">
        <f>$A$5</f>
        <v>Gesellschaft 1</v>
      </c>
      <c r="B57" s="2">
        <v>57</v>
      </c>
      <c r="C57" s="30">
        <f>(5*F39+4*E39+3*D39+2*C39+B39)/B57</f>
        <v>3.8596491228070176</v>
      </c>
      <c r="D57" s="30">
        <f>(5*K39+4*J39+3*I39+2*H39+G39)/B57</f>
        <v>0</v>
      </c>
      <c r="E57" s="30">
        <f>(5*P39+4*O39+3*N39+2*M39+L39)/B57</f>
        <v>0.63157894736842102</v>
      </c>
      <c r="F57" s="30">
        <f>(5*U39+4*T39+3*S39+2*R39+Q39)/B57</f>
        <v>0.33333333333333331</v>
      </c>
      <c r="G57" s="30">
        <f>(5*Z39+4*Y39+3*X39+2*W39+V39)/B57</f>
        <v>5.2631578947368418E-2</v>
      </c>
      <c r="H57" s="30">
        <f>(5*AE39+4*AD39+3*AC39+2*AB39+AA39)/B57</f>
        <v>3.5087719298245612E-2</v>
      </c>
      <c r="I57" s="26">
        <f>SUM(C57:H57)</f>
        <v>4.9122807017543852</v>
      </c>
    </row>
    <row r="58" spans="1:32">
      <c r="A58" s="41" t="str">
        <f>$A$6</f>
        <v>Gesellschaft 2</v>
      </c>
      <c r="B58" s="2">
        <v>66</v>
      </c>
      <c r="C58" s="30">
        <f>(5*F40+4*E40+3*D40+2*C40+B40)/B58</f>
        <v>3.4393939393939394</v>
      </c>
      <c r="D58" s="30">
        <f>(5*K40+4*J40+3*I40+2*H40+G40)/B58</f>
        <v>0</v>
      </c>
      <c r="E58" s="30">
        <f>(5*P40+4*O40+3*N40+2*M40+L40)/B58</f>
        <v>1.3636363636363635</v>
      </c>
      <c r="F58" s="30">
        <f>(5*U40+4*T40+3*S40+2*R40+Q40)/B58</f>
        <v>4.5454545454545456E-2</v>
      </c>
      <c r="G58" s="30">
        <f>(5*Z40+4*Y40+3*X40+2*W40+V40)/B58</f>
        <v>7.575757575757576E-2</v>
      </c>
      <c r="H58" s="30">
        <f>(5*AE40+4*AD40+3*AC40+2*AB40+AA40)/B58</f>
        <v>0</v>
      </c>
      <c r="I58" s="26">
        <f>SUM(C58:H58)</f>
        <v>4.9242424242424248</v>
      </c>
    </row>
    <row r="59" spans="1:32">
      <c r="A59" s="41" t="str">
        <f>$A$7</f>
        <v>Gesellschaft 3</v>
      </c>
      <c r="B59" s="2">
        <v>277</v>
      </c>
      <c r="C59" s="30">
        <f>(5*F41+4*E41+3*D41+2*C41+B41)/B59</f>
        <v>3.743682310469314</v>
      </c>
      <c r="D59" s="30">
        <f>(5*K41+4*J41+3*I41+2*H41+G41)/B59</f>
        <v>3.6101083032490974E-2</v>
      </c>
      <c r="E59" s="30">
        <f>(5*P41+4*O41+3*N41+2*M41+L41)/B59</f>
        <v>0.69314079422382668</v>
      </c>
      <c r="F59" s="30">
        <f>(5*U41+4*T41+3*S41+2*R41+Q41)/B59</f>
        <v>0.20577617328519857</v>
      </c>
      <c r="G59" s="30">
        <f>(5*Z41+4*Y41+3*X41+2*W41+V41)/B59</f>
        <v>0.1407942238267148</v>
      </c>
      <c r="H59" s="30">
        <f>(5*AE41+4*AD41+3*AC41+2*AB41+AA41)/B59</f>
        <v>4.6931407942238268E-2</v>
      </c>
      <c r="I59" s="26">
        <f>SUM(C59:H59)</f>
        <v>4.8664259927797833</v>
      </c>
    </row>
    <row r="60" spans="1:32">
      <c r="A60" s="41" t="str">
        <f>$A$8</f>
        <v>etc.</v>
      </c>
      <c r="B60" s="2"/>
      <c r="C60" s="53"/>
      <c r="D60" s="53"/>
      <c r="E60" s="53"/>
      <c r="F60" s="53"/>
      <c r="G60" s="53"/>
      <c r="H60" s="53"/>
      <c r="I60" s="53"/>
    </row>
    <row r="63" spans="1:32" s="6" customFormat="1">
      <c r="A63" s="33"/>
      <c r="B63" s="22" t="s">
        <v>27</v>
      </c>
      <c r="C63" s="22" t="s">
        <v>49</v>
      </c>
      <c r="D63" s="22" t="s">
        <v>50</v>
      </c>
      <c r="E63" s="22" t="s">
        <v>18</v>
      </c>
      <c r="F63" s="22" t="s">
        <v>51</v>
      </c>
      <c r="G63" s="22" t="s">
        <v>22</v>
      </c>
      <c r="H63" s="22" t="s">
        <v>25</v>
      </c>
      <c r="I63" s="22" t="s">
        <v>53</v>
      </c>
    </row>
    <row r="64" spans="1:32">
      <c r="A64" s="43" t="s">
        <v>32</v>
      </c>
      <c r="B64" s="24">
        <f>SUM(B65:B68)</f>
        <v>180</v>
      </c>
      <c r="C64" s="24">
        <f>(5*F46+4*E46+3*D46+2*C46+B46)/B64</f>
        <v>0</v>
      </c>
      <c r="D64" s="24">
        <f>(5*K46+4*J46+3*I46+2*H46+G46)/B64</f>
        <v>0</v>
      </c>
      <c r="E64" s="24">
        <f>(5*P46+4*O46+3*N46+2*M46+L46)/B64</f>
        <v>0</v>
      </c>
      <c r="F64" s="24">
        <f>(5*U46+4*T46+3*S46+2*R46+Q46)/B64</f>
        <v>0</v>
      </c>
      <c r="G64" s="24">
        <f>(5*Z46+4*Y46+3*X46+2*W46+V46)/B64</f>
        <v>0</v>
      </c>
      <c r="H64" s="24">
        <f>(5*AE46+4*AD46+3*AC46+2*AB46+AA46)/B64</f>
        <v>0</v>
      </c>
      <c r="I64" s="24">
        <f>SUM(C64:H64)</f>
        <v>0</v>
      </c>
    </row>
    <row r="65" spans="1:12">
      <c r="A65" s="41" t="str">
        <f>$A$12</f>
        <v>Werk 1</v>
      </c>
      <c r="B65" s="2">
        <v>50</v>
      </c>
      <c r="C65" s="30">
        <f>(5*F47+4*E47+3*D47+2*C47+B47)/B65</f>
        <v>0</v>
      </c>
      <c r="D65" s="30">
        <f>(5*K47+4*J47+3*I47+2*H47+G47)/B65</f>
        <v>0</v>
      </c>
      <c r="E65" s="30">
        <f>(5*P47+4*O47+3*N47+2*M47+L47)/B65</f>
        <v>0</v>
      </c>
      <c r="F65" s="30">
        <f>(5*U47+4*T47+3*S47+2*R47+Q47)/B65</f>
        <v>0</v>
      </c>
      <c r="G65" s="30">
        <f>(5*Z47+4*Y47+3*X47+2*W47+V47)/B65</f>
        <v>0</v>
      </c>
      <c r="H65" s="30">
        <f>(5*AE47+4*AD47+3*AC47+2*AB47+AA47)/B65</f>
        <v>0</v>
      </c>
      <c r="I65" s="26">
        <f>SUM(C65:H65)</f>
        <v>0</v>
      </c>
    </row>
    <row r="66" spans="1:12">
      <c r="A66" s="41" t="str">
        <f>$A$13</f>
        <v>Werk 2</v>
      </c>
      <c r="B66" s="2">
        <v>60</v>
      </c>
      <c r="C66" s="30">
        <f>(5*F48+4*E48+3*D48+2*C48+B48)/B66</f>
        <v>0</v>
      </c>
      <c r="D66" s="30">
        <f>(5*K48+4*J48+3*I48+2*H48+G48)/B66</f>
        <v>0</v>
      </c>
      <c r="E66" s="30">
        <f>(5*P48+4*O48+3*N48+2*M48+L48)/B66</f>
        <v>0</v>
      </c>
      <c r="F66" s="30">
        <f>(5*U48+4*T48+3*S48+2*R48+Q48)/B66</f>
        <v>0</v>
      </c>
      <c r="G66" s="30">
        <f>(5*Z48+4*Y48+3*X48+2*W48+V48)/B66</f>
        <v>0</v>
      </c>
      <c r="H66" s="30">
        <f>(5*AE48+4*AD48+3*AC48+2*AB48+AA48)/B66</f>
        <v>0</v>
      </c>
      <c r="I66" s="26">
        <f>SUM(C66:H66)</f>
        <v>0</v>
      </c>
    </row>
    <row r="67" spans="1:12">
      <c r="A67" s="41" t="str">
        <f>$A$14</f>
        <v>Werk 3</v>
      </c>
      <c r="B67" s="2">
        <v>70</v>
      </c>
      <c r="C67" s="30">
        <f>(5*F49+4*E49+3*D49+2*C49+B49)/B67</f>
        <v>0</v>
      </c>
      <c r="D67" s="30">
        <f>(5*K49+4*J49+3*I49+2*H49+G49)/B67</f>
        <v>0</v>
      </c>
      <c r="E67" s="30">
        <f>(5*P49+4*O49+3*N49+2*M49+L49)/B67</f>
        <v>0</v>
      </c>
      <c r="F67" s="30">
        <f>(5*U49+4*T49+3*S49+2*R49+Q49)/B67</f>
        <v>0</v>
      </c>
      <c r="G67" s="30">
        <f>(5*Z49+4*Y49+3*X49+2*W49+V49)/B67</f>
        <v>0</v>
      </c>
      <c r="H67" s="30">
        <f>(5*AE49+4*AD49+3*AC49+2*AB49+AA49)/B67</f>
        <v>0</v>
      </c>
      <c r="I67" s="26">
        <f>SUM(C67:H67)</f>
        <v>0</v>
      </c>
    </row>
    <row r="68" spans="1:12">
      <c r="A68" s="41" t="str">
        <f>$A$15</f>
        <v>etc.</v>
      </c>
      <c r="B68" s="2"/>
      <c r="C68" s="10"/>
      <c r="D68" s="10"/>
      <c r="E68" s="10"/>
      <c r="F68" s="10"/>
      <c r="G68" s="10"/>
      <c r="H68" s="10"/>
      <c r="I68" s="10"/>
    </row>
    <row r="71" spans="1:12" s="4" customFormat="1">
      <c r="A71" s="31" t="s">
        <v>54</v>
      </c>
    </row>
    <row r="72" spans="1:12">
      <c r="A72" s="38"/>
    </row>
    <row r="73" spans="1:12">
      <c r="A73" s="34" t="s">
        <v>55</v>
      </c>
      <c r="H73" s="6" t="s">
        <v>56</v>
      </c>
      <c r="L73"/>
    </row>
    <row r="74" spans="1:12">
      <c r="A74" s="33"/>
      <c r="B74" s="22" t="s">
        <v>27</v>
      </c>
      <c r="C74" s="22" t="s">
        <v>57</v>
      </c>
      <c r="D74" s="22" t="s">
        <v>58</v>
      </c>
      <c r="E74" s="22" t="s">
        <v>26</v>
      </c>
      <c r="H74" s="33"/>
      <c r="I74" s="22" t="s">
        <v>57</v>
      </c>
      <c r="J74" s="22" t="s">
        <v>58</v>
      </c>
      <c r="K74" s="22" t="s">
        <v>26</v>
      </c>
      <c r="L74"/>
    </row>
    <row r="75" spans="1:12">
      <c r="A75" s="43" t="s">
        <v>32</v>
      </c>
      <c r="B75" s="24">
        <f>SUM(B76:B79)</f>
        <v>400</v>
      </c>
      <c r="C75" s="24">
        <f>SUM(C76:C79)</f>
        <v>60</v>
      </c>
      <c r="D75" s="24">
        <f>SUM(D76:D79)</f>
        <v>283</v>
      </c>
      <c r="E75" s="24">
        <f>SUM(E76:E79)</f>
        <v>57</v>
      </c>
      <c r="H75" s="43" t="s">
        <v>32</v>
      </c>
      <c r="I75" s="24">
        <f>C75/B75*100</f>
        <v>15</v>
      </c>
      <c r="J75" s="24">
        <f>D75/B75*100</f>
        <v>70.75</v>
      </c>
      <c r="K75" s="24">
        <f>E75/B75*100</f>
        <v>14.249999999999998</v>
      </c>
      <c r="L75"/>
    </row>
    <row r="76" spans="1:12">
      <c r="A76" s="41" t="str">
        <f>$A$5</f>
        <v>Gesellschaft 1</v>
      </c>
      <c r="B76" s="2">
        <v>57</v>
      </c>
      <c r="C76" s="2">
        <v>2</v>
      </c>
      <c r="D76" s="2">
        <v>44</v>
      </c>
      <c r="E76" s="2">
        <v>11</v>
      </c>
      <c r="H76" s="41" t="str">
        <f>$A$5</f>
        <v>Gesellschaft 1</v>
      </c>
      <c r="I76" s="30">
        <f>C76/B76*100</f>
        <v>3.5087719298245612</v>
      </c>
      <c r="J76" s="30">
        <f>D76/B76*100</f>
        <v>77.192982456140342</v>
      </c>
      <c r="K76" s="30">
        <f>E76/B76*100</f>
        <v>19.298245614035086</v>
      </c>
      <c r="L76"/>
    </row>
    <row r="77" spans="1:12">
      <c r="A77" s="41" t="str">
        <f>$A$6</f>
        <v>Gesellschaft 2</v>
      </c>
      <c r="B77" s="2">
        <v>66</v>
      </c>
      <c r="C77" s="2">
        <v>18</v>
      </c>
      <c r="D77" s="2">
        <v>45</v>
      </c>
      <c r="E77" s="2">
        <v>3</v>
      </c>
      <c r="H77" s="41" t="str">
        <f>$A$6</f>
        <v>Gesellschaft 2</v>
      </c>
      <c r="I77" s="30">
        <f>C77/B77*100</f>
        <v>27.27272727272727</v>
      </c>
      <c r="J77" s="30">
        <f>D77/B77*100</f>
        <v>68.181818181818173</v>
      </c>
      <c r="K77" s="30">
        <f>E77/B77*100</f>
        <v>4.5454545454545459</v>
      </c>
      <c r="L77"/>
    </row>
    <row r="78" spans="1:12">
      <c r="A78" s="41" t="str">
        <f>$A$7</f>
        <v>Gesellschaft 3</v>
      </c>
      <c r="B78" s="2">
        <v>277</v>
      </c>
      <c r="C78" s="2">
        <v>40</v>
      </c>
      <c r="D78" s="2">
        <v>194</v>
      </c>
      <c r="E78" s="2">
        <v>43</v>
      </c>
      <c r="H78" s="41" t="str">
        <f>$A$7</f>
        <v>Gesellschaft 3</v>
      </c>
      <c r="I78" s="30">
        <f>C78/B78*100</f>
        <v>14.440433212996389</v>
      </c>
      <c r="J78" s="30">
        <f>D78/B78*100</f>
        <v>70.036101083032491</v>
      </c>
      <c r="K78" s="30">
        <f>E78/B78*100</f>
        <v>15.523465703971121</v>
      </c>
      <c r="L78"/>
    </row>
    <row r="79" spans="1:12">
      <c r="A79" s="41" t="str">
        <f>$A$8</f>
        <v>etc.</v>
      </c>
      <c r="B79" s="2"/>
      <c r="C79" s="2"/>
      <c r="D79" s="2"/>
      <c r="E79" s="2"/>
      <c r="H79" s="41" t="str">
        <f>$A$8</f>
        <v>etc.</v>
      </c>
      <c r="I79" s="10"/>
      <c r="J79" s="10"/>
      <c r="K79" s="10"/>
      <c r="L79"/>
    </row>
    <row r="80" spans="1:12">
      <c r="I80" s="12"/>
      <c r="J80" s="12"/>
      <c r="K80" s="12"/>
    </row>
    <row r="81" spans="1:12">
      <c r="I81" s="12"/>
      <c r="J81" s="12"/>
      <c r="K81" s="12"/>
    </row>
    <row r="82" spans="1:12">
      <c r="A82" s="33"/>
      <c r="B82" s="22" t="s">
        <v>27</v>
      </c>
      <c r="C82" s="22" t="s">
        <v>57</v>
      </c>
      <c r="D82" s="22" t="s">
        <v>58</v>
      </c>
      <c r="E82" s="22" t="s">
        <v>26</v>
      </c>
      <c r="H82" s="33"/>
      <c r="I82" s="22" t="s">
        <v>57</v>
      </c>
      <c r="J82" s="22" t="s">
        <v>58</v>
      </c>
      <c r="K82" s="22" t="s">
        <v>26</v>
      </c>
    </row>
    <row r="83" spans="1:12">
      <c r="A83" s="43" t="s">
        <v>32</v>
      </c>
      <c r="B83" s="24">
        <f>SUM(B84:B87)</f>
        <v>400</v>
      </c>
      <c r="C83" s="24">
        <f>SUM(C84:C87)</f>
        <v>60</v>
      </c>
      <c r="D83" s="24">
        <f>SUM(D84:D87)</f>
        <v>283</v>
      </c>
      <c r="E83" s="24">
        <f>SUM(E84:E87)</f>
        <v>57</v>
      </c>
      <c r="H83" s="43" t="s">
        <v>32</v>
      </c>
      <c r="I83" s="24">
        <f>C83/B83*100</f>
        <v>15</v>
      </c>
      <c r="J83" s="24">
        <f>D83/B83*100</f>
        <v>70.75</v>
      </c>
      <c r="K83" s="24">
        <f>E83/B83*100</f>
        <v>14.249999999999998</v>
      </c>
    </row>
    <row r="84" spans="1:12">
      <c r="A84" s="41" t="str">
        <f>$A$12</f>
        <v>Werk 1</v>
      </c>
      <c r="B84" s="2">
        <v>57</v>
      </c>
      <c r="C84" s="2">
        <v>2</v>
      </c>
      <c r="D84" s="2">
        <v>44</v>
      </c>
      <c r="E84" s="2">
        <v>11</v>
      </c>
      <c r="H84" s="41" t="str">
        <f>$A$12</f>
        <v>Werk 1</v>
      </c>
      <c r="I84" s="30">
        <f>C84/B84*100</f>
        <v>3.5087719298245612</v>
      </c>
      <c r="J84" s="30">
        <f>D84/B84*100</f>
        <v>77.192982456140342</v>
      </c>
      <c r="K84" s="30">
        <f>E84/B84*100</f>
        <v>19.298245614035086</v>
      </c>
    </row>
    <row r="85" spans="1:12">
      <c r="A85" s="41" t="str">
        <f>$A$13</f>
        <v>Werk 2</v>
      </c>
      <c r="B85" s="2">
        <v>66</v>
      </c>
      <c r="C85" s="2">
        <v>18</v>
      </c>
      <c r="D85" s="2">
        <v>45</v>
      </c>
      <c r="E85" s="2">
        <v>3</v>
      </c>
      <c r="H85" s="41" t="str">
        <f>$A$13</f>
        <v>Werk 2</v>
      </c>
      <c r="I85" s="30">
        <f>C85/B85*100</f>
        <v>27.27272727272727</v>
      </c>
      <c r="J85" s="30">
        <f>D85/B85*100</f>
        <v>68.181818181818173</v>
      </c>
      <c r="K85" s="30">
        <f>E85/B85*100</f>
        <v>4.5454545454545459</v>
      </c>
    </row>
    <row r="86" spans="1:12">
      <c r="A86" s="41" t="str">
        <f>$A$14</f>
        <v>Werk 3</v>
      </c>
      <c r="B86" s="2">
        <v>277</v>
      </c>
      <c r="C86" s="2">
        <v>40</v>
      </c>
      <c r="D86" s="2">
        <v>194</v>
      </c>
      <c r="E86" s="2">
        <v>43</v>
      </c>
      <c r="H86" s="41" t="str">
        <f>$A$14</f>
        <v>Werk 3</v>
      </c>
      <c r="I86" s="30">
        <f>C86/B86*100</f>
        <v>14.440433212996389</v>
      </c>
      <c r="J86" s="30">
        <f>D86/B86*100</f>
        <v>70.036101083032491</v>
      </c>
      <c r="K86" s="30">
        <f>E86/B86*100</f>
        <v>15.523465703971121</v>
      </c>
    </row>
    <row r="87" spans="1:12">
      <c r="A87" s="41" t="str">
        <f>$A$15</f>
        <v>etc.</v>
      </c>
      <c r="B87" s="2"/>
      <c r="C87" s="2"/>
      <c r="D87" s="2"/>
      <c r="E87" s="2"/>
      <c r="H87" s="41" t="str">
        <f>$A$15</f>
        <v>etc.</v>
      </c>
      <c r="I87" s="10"/>
      <c r="J87" s="10"/>
      <c r="K87" s="10"/>
    </row>
    <row r="88" spans="1:12">
      <c r="I88" s="12"/>
      <c r="J88" s="12"/>
      <c r="K88" s="12"/>
    </row>
    <row r="89" spans="1:12">
      <c r="I89" s="12"/>
      <c r="J89" s="12"/>
      <c r="K89" s="12"/>
    </row>
    <row r="90" spans="1:12">
      <c r="A90" s="34" t="s">
        <v>59</v>
      </c>
      <c r="H90" s="6" t="s">
        <v>59</v>
      </c>
      <c r="L90"/>
    </row>
    <row r="91" spans="1:12">
      <c r="A91" s="33"/>
      <c r="B91" s="22" t="s">
        <v>27</v>
      </c>
      <c r="C91" s="22" t="s">
        <v>57</v>
      </c>
      <c r="D91" s="22" t="s">
        <v>58</v>
      </c>
      <c r="E91" s="22" t="s">
        <v>26</v>
      </c>
      <c r="H91" s="33"/>
      <c r="I91" s="22" t="s">
        <v>57</v>
      </c>
      <c r="J91" s="22" t="s">
        <v>58</v>
      </c>
      <c r="K91" s="22" t="s">
        <v>26</v>
      </c>
      <c r="L91"/>
    </row>
    <row r="92" spans="1:12">
      <c r="A92" s="43" t="s">
        <v>32</v>
      </c>
      <c r="B92" s="24">
        <f>SUM(B93:B96)</f>
        <v>244</v>
      </c>
      <c r="C92" s="24">
        <f>SUM(C93:C96)</f>
        <v>56</v>
      </c>
      <c r="D92" s="24">
        <f>SUM(D93:D96)</f>
        <v>152</v>
      </c>
      <c r="E92" s="24">
        <f>SUM(E93:E96)</f>
        <v>36</v>
      </c>
      <c r="H92" s="43" t="s">
        <v>32</v>
      </c>
      <c r="I92" s="24">
        <f>C92/B92*100</f>
        <v>22.950819672131146</v>
      </c>
      <c r="J92" s="24">
        <f>D92/B92*100</f>
        <v>62.295081967213115</v>
      </c>
      <c r="K92" s="24">
        <f>E92/B92*100</f>
        <v>14.754098360655737</v>
      </c>
      <c r="L92"/>
    </row>
    <row r="93" spans="1:12">
      <c r="A93" s="41" t="str">
        <f>$A$5</f>
        <v>Gesellschaft 1</v>
      </c>
      <c r="B93" s="2">
        <v>39</v>
      </c>
      <c r="C93" s="2">
        <v>2</v>
      </c>
      <c r="D93" s="2">
        <v>30</v>
      </c>
      <c r="E93" s="2">
        <v>7</v>
      </c>
      <c r="H93" s="41" t="str">
        <f>$A$5</f>
        <v>Gesellschaft 1</v>
      </c>
      <c r="I93" s="30">
        <f>C93/B93*100</f>
        <v>5.1282051282051277</v>
      </c>
      <c r="J93" s="30">
        <f>D93/B93*100</f>
        <v>76.923076923076934</v>
      </c>
      <c r="K93" s="30">
        <f>E93/B93*100</f>
        <v>17.948717948717949</v>
      </c>
      <c r="L93"/>
    </row>
    <row r="94" spans="1:12">
      <c r="A94" s="41" t="str">
        <f>$A$6</f>
        <v>Gesellschaft 2</v>
      </c>
      <c r="B94" s="2">
        <v>47</v>
      </c>
      <c r="C94" s="2">
        <v>17</v>
      </c>
      <c r="D94" s="2">
        <v>29</v>
      </c>
      <c r="E94" s="2">
        <v>1</v>
      </c>
      <c r="H94" s="41" t="str">
        <f>$A$6</f>
        <v>Gesellschaft 2</v>
      </c>
      <c r="I94" s="30">
        <f>C94/B94*100</f>
        <v>36.170212765957451</v>
      </c>
      <c r="J94" s="30">
        <f>D94/B94*100</f>
        <v>61.702127659574465</v>
      </c>
      <c r="K94" s="30">
        <f>E94/B94*100</f>
        <v>2.1276595744680851</v>
      </c>
      <c r="L94"/>
    </row>
    <row r="95" spans="1:12">
      <c r="A95" s="41" t="str">
        <f>$A$7</f>
        <v>Gesellschaft 3</v>
      </c>
      <c r="B95" s="2">
        <v>158</v>
      </c>
      <c r="C95" s="2">
        <v>37</v>
      </c>
      <c r="D95" s="2">
        <v>93</v>
      </c>
      <c r="E95" s="2">
        <v>28</v>
      </c>
      <c r="H95" s="41" t="str">
        <f>$A$7</f>
        <v>Gesellschaft 3</v>
      </c>
      <c r="I95" s="30">
        <f>C95/B95*100</f>
        <v>23.417721518987342</v>
      </c>
      <c r="J95" s="30">
        <f>D95/B95*100</f>
        <v>58.860759493670891</v>
      </c>
      <c r="K95" s="30">
        <f>E95/B95*100</f>
        <v>17.721518987341771</v>
      </c>
      <c r="L95"/>
    </row>
    <row r="96" spans="1:12">
      <c r="A96" s="41" t="str">
        <f>$A$8</f>
        <v>etc.</v>
      </c>
      <c r="B96" s="2"/>
      <c r="C96" s="2"/>
      <c r="D96" s="2"/>
      <c r="E96" s="2"/>
      <c r="H96" s="41" t="str">
        <f>$A$8</f>
        <v>etc.</v>
      </c>
      <c r="I96" s="10"/>
      <c r="J96" s="10"/>
      <c r="K96" s="10"/>
      <c r="L96"/>
    </row>
    <row r="97" spans="1:11">
      <c r="I97" s="12"/>
      <c r="J97" s="12"/>
      <c r="K97" s="12"/>
    </row>
    <row r="98" spans="1:11">
      <c r="I98" s="12"/>
      <c r="J98" s="12"/>
      <c r="K98" s="12"/>
    </row>
    <row r="99" spans="1:11">
      <c r="A99" s="33"/>
      <c r="B99" s="22" t="s">
        <v>27</v>
      </c>
      <c r="C99" s="22" t="s">
        <v>57</v>
      </c>
      <c r="D99" s="22" t="s">
        <v>58</v>
      </c>
      <c r="E99" s="22" t="s">
        <v>26</v>
      </c>
      <c r="H99" s="33"/>
      <c r="I99" s="22" t="s">
        <v>57</v>
      </c>
      <c r="J99" s="22" t="s">
        <v>58</v>
      </c>
      <c r="K99" s="22" t="s">
        <v>26</v>
      </c>
    </row>
    <row r="100" spans="1:11">
      <c r="A100" s="43" t="s">
        <v>32</v>
      </c>
      <c r="B100" s="24">
        <f>SUM(B101:B104)</f>
        <v>244</v>
      </c>
      <c r="C100" s="24">
        <f>SUM(C101:C104)</f>
        <v>56</v>
      </c>
      <c r="D100" s="24">
        <f>SUM(D101:D104)</f>
        <v>152</v>
      </c>
      <c r="E100" s="24">
        <f>SUM(E101:E104)</f>
        <v>36</v>
      </c>
      <c r="H100" s="43" t="s">
        <v>32</v>
      </c>
      <c r="I100" s="24">
        <f>C100/B100*100</f>
        <v>22.950819672131146</v>
      </c>
      <c r="J100" s="24">
        <f>D100/B100*100</f>
        <v>62.295081967213115</v>
      </c>
      <c r="K100" s="24">
        <f>E100/B100*100</f>
        <v>14.754098360655737</v>
      </c>
    </row>
    <row r="101" spans="1:11">
      <c r="A101" s="41" t="str">
        <f>$A$12</f>
        <v>Werk 1</v>
      </c>
      <c r="B101" s="2">
        <v>39</v>
      </c>
      <c r="C101" s="2">
        <v>2</v>
      </c>
      <c r="D101" s="2">
        <v>30</v>
      </c>
      <c r="E101" s="2">
        <v>7</v>
      </c>
      <c r="H101" s="41" t="str">
        <f>$A$12</f>
        <v>Werk 1</v>
      </c>
      <c r="I101" s="30">
        <f>C101/B101*100</f>
        <v>5.1282051282051277</v>
      </c>
      <c r="J101" s="30">
        <f>D101/B101*100</f>
        <v>76.923076923076934</v>
      </c>
      <c r="K101" s="30">
        <f>E101/B101*100</f>
        <v>17.948717948717949</v>
      </c>
    </row>
    <row r="102" spans="1:11">
      <c r="A102" s="41" t="str">
        <f>$A$13</f>
        <v>Werk 2</v>
      </c>
      <c r="B102" s="2">
        <v>47</v>
      </c>
      <c r="C102" s="2">
        <v>17</v>
      </c>
      <c r="D102" s="2">
        <v>29</v>
      </c>
      <c r="E102" s="2">
        <v>1</v>
      </c>
      <c r="H102" s="41" t="str">
        <f>$A$13</f>
        <v>Werk 2</v>
      </c>
      <c r="I102" s="30">
        <f>C102/B102*100</f>
        <v>36.170212765957451</v>
      </c>
      <c r="J102" s="30">
        <f>D102/B102*100</f>
        <v>61.702127659574465</v>
      </c>
      <c r="K102" s="30">
        <f>E102/B102*100</f>
        <v>2.1276595744680851</v>
      </c>
    </row>
    <row r="103" spans="1:11">
      <c r="A103" s="41" t="str">
        <f>$A$14</f>
        <v>Werk 3</v>
      </c>
      <c r="B103" s="2">
        <v>158</v>
      </c>
      <c r="C103" s="2">
        <v>37</v>
      </c>
      <c r="D103" s="2">
        <v>93</v>
      </c>
      <c r="E103" s="2">
        <v>28</v>
      </c>
      <c r="H103" s="41" t="str">
        <f>$A$14</f>
        <v>Werk 3</v>
      </c>
      <c r="I103" s="30">
        <f>C103/B103*100</f>
        <v>23.417721518987342</v>
      </c>
      <c r="J103" s="30">
        <f>D103/B103*100</f>
        <v>58.860759493670891</v>
      </c>
      <c r="K103" s="30">
        <f>E103/B103*100</f>
        <v>17.721518987341771</v>
      </c>
    </row>
    <row r="104" spans="1:11">
      <c r="A104" s="41" t="str">
        <f>$A$15</f>
        <v>etc.</v>
      </c>
      <c r="B104" s="2"/>
      <c r="C104" s="2"/>
      <c r="D104" s="2"/>
      <c r="E104" s="2"/>
      <c r="H104" s="41" t="str">
        <f>$A$15</f>
        <v>etc.</v>
      </c>
      <c r="I104" s="10"/>
      <c r="J104" s="10"/>
      <c r="K104" s="10"/>
    </row>
    <row r="107" spans="1:11" s="4" customFormat="1">
      <c r="A107" s="31" t="s">
        <v>60</v>
      </c>
    </row>
    <row r="108" spans="1:11">
      <c r="A108" s="34" t="s">
        <v>61</v>
      </c>
    </row>
    <row r="109" spans="1:11">
      <c r="A109" s="33"/>
      <c r="B109" s="22" t="s">
        <v>27</v>
      </c>
      <c r="C109" s="22" t="s">
        <v>62</v>
      </c>
      <c r="D109" s="22" t="s">
        <v>63</v>
      </c>
    </row>
    <row r="110" spans="1:11">
      <c r="A110" s="43" t="s">
        <v>32</v>
      </c>
      <c r="B110" s="24">
        <f>SUM(B111:B114)</f>
        <v>389</v>
      </c>
      <c r="C110" s="62">
        <v>129.66666666666666</v>
      </c>
      <c r="D110" s="62">
        <v>16.45</v>
      </c>
    </row>
    <row r="111" spans="1:11">
      <c r="A111" s="41" t="str">
        <f>$A$5</f>
        <v>Gesellschaft 1</v>
      </c>
      <c r="B111" s="2">
        <v>55</v>
      </c>
      <c r="C111" s="2">
        <v>55</v>
      </c>
      <c r="D111" s="2">
        <v>55</v>
      </c>
    </row>
    <row r="112" spans="1:11">
      <c r="A112" s="41" t="str">
        <f>$A$6</f>
        <v>Gesellschaft 2</v>
      </c>
      <c r="B112" s="2">
        <v>66</v>
      </c>
      <c r="C112" s="2">
        <v>66</v>
      </c>
      <c r="D112" s="2">
        <v>66</v>
      </c>
    </row>
    <row r="113" spans="1:6">
      <c r="A113" s="41" t="str">
        <f>$A$7</f>
        <v>Gesellschaft 3</v>
      </c>
      <c r="B113" s="2">
        <v>268</v>
      </c>
      <c r="C113" s="2">
        <v>268</v>
      </c>
      <c r="D113" s="2">
        <v>268</v>
      </c>
    </row>
    <row r="114" spans="1:6">
      <c r="A114" s="41" t="str">
        <f>$A$8</f>
        <v>etc.</v>
      </c>
      <c r="B114" s="2"/>
      <c r="C114" s="2"/>
      <c r="D114" s="2"/>
    </row>
    <row r="117" spans="1:6">
      <c r="A117" s="33"/>
      <c r="B117" s="22" t="s">
        <v>27</v>
      </c>
      <c r="C117" s="22" t="s">
        <v>62</v>
      </c>
      <c r="D117" s="22" t="s">
        <v>63</v>
      </c>
    </row>
    <row r="118" spans="1:6">
      <c r="A118" s="43" t="s">
        <v>32</v>
      </c>
      <c r="B118" s="24">
        <f>SUM(B119:B122)</f>
        <v>389</v>
      </c>
      <c r="C118" s="62">
        <v>129.66666666666666</v>
      </c>
      <c r="D118" s="62">
        <v>16.45</v>
      </c>
    </row>
    <row r="119" spans="1:6">
      <c r="A119" s="41" t="str">
        <f>$A$12</f>
        <v>Werk 1</v>
      </c>
      <c r="B119" s="2">
        <v>55</v>
      </c>
      <c r="C119" s="2">
        <v>55</v>
      </c>
      <c r="D119" s="2">
        <v>55</v>
      </c>
    </row>
    <row r="120" spans="1:6">
      <c r="A120" s="41" t="str">
        <f>$A$13</f>
        <v>Werk 2</v>
      </c>
      <c r="B120" s="2">
        <v>66</v>
      </c>
      <c r="C120" s="2">
        <v>66</v>
      </c>
      <c r="D120" s="2">
        <v>66</v>
      </c>
    </row>
    <row r="121" spans="1:6">
      <c r="A121" s="41" t="str">
        <f>$A$14</f>
        <v>Werk 3</v>
      </c>
      <c r="B121" s="2">
        <v>268</v>
      </c>
      <c r="C121" s="2">
        <v>268</v>
      </c>
      <c r="D121" s="2">
        <v>268</v>
      </c>
    </row>
    <row r="122" spans="1:6">
      <c r="A122" s="41" t="str">
        <f>$A$15</f>
        <v>etc.</v>
      </c>
      <c r="B122" s="2"/>
      <c r="C122" s="2"/>
      <c r="D122" s="2"/>
    </row>
    <row r="125" spans="1:6">
      <c r="A125" s="34" t="s">
        <v>64</v>
      </c>
    </row>
    <row r="126" spans="1:6">
      <c r="F126" s="15" t="s">
        <v>65</v>
      </c>
    </row>
    <row r="127" spans="1:6">
      <c r="A127" s="33"/>
      <c r="B127" s="22" t="s">
        <v>27</v>
      </c>
      <c r="C127" s="22" t="s">
        <v>66</v>
      </c>
      <c r="D127" s="22" t="s">
        <v>67</v>
      </c>
      <c r="E127" s="22" t="s">
        <v>68</v>
      </c>
    </row>
    <row r="128" spans="1:6">
      <c r="A128" s="43" t="s">
        <v>32</v>
      </c>
      <c r="B128" s="24">
        <f>SUM(B129:B132)</f>
        <v>389</v>
      </c>
      <c r="C128" s="63">
        <f>SUM(C129:C132)</f>
        <v>622</v>
      </c>
      <c r="D128" s="63">
        <f>SUM(D129:D132)</f>
        <v>12269.2</v>
      </c>
      <c r="E128" s="63">
        <f>D128/B128*C128</f>
        <v>19618.103856041133</v>
      </c>
    </row>
    <row r="129" spans="1:29">
      <c r="A129" s="41" t="str">
        <f>$A$5</f>
        <v>Gesellschaft 1</v>
      </c>
      <c r="B129" s="2">
        <v>55</v>
      </c>
      <c r="C129" s="64">
        <v>80</v>
      </c>
      <c r="D129" s="64">
        <v>1652.6</v>
      </c>
      <c r="E129" s="64">
        <f>D129/B129*C129</f>
        <v>2403.7818181818184</v>
      </c>
    </row>
    <row r="130" spans="1:29">
      <c r="A130" s="41" t="str">
        <f>$A$6</f>
        <v>Gesellschaft 2</v>
      </c>
      <c r="B130" s="2">
        <v>66</v>
      </c>
      <c r="C130" s="64">
        <v>96</v>
      </c>
      <c r="D130" s="64">
        <v>1498</v>
      </c>
      <c r="E130" s="64">
        <f>D130/B130*C130</f>
        <v>2178.909090909091</v>
      </c>
    </row>
    <row r="131" spans="1:29">
      <c r="A131" s="41" t="str">
        <f>$A$7</f>
        <v>Gesellschaft 3</v>
      </c>
      <c r="B131" s="2">
        <v>268</v>
      </c>
      <c r="C131" s="64">
        <v>446</v>
      </c>
      <c r="D131" s="64">
        <v>9118.6</v>
      </c>
      <c r="E131" s="64">
        <f>D131/B131*C131</f>
        <v>15174.983582089553</v>
      </c>
    </row>
    <row r="132" spans="1:29">
      <c r="A132" s="41" t="str">
        <f>$A$8</f>
        <v>etc.</v>
      </c>
      <c r="B132" s="2"/>
      <c r="C132" s="2"/>
      <c r="D132" s="62"/>
      <c r="E132" s="62"/>
    </row>
    <row r="135" spans="1:29">
      <c r="A135" s="33"/>
      <c r="B135" s="22" t="s">
        <v>27</v>
      </c>
      <c r="C135" s="22" t="s">
        <v>66</v>
      </c>
      <c r="D135" s="22" t="s">
        <v>67</v>
      </c>
      <c r="E135" s="22" t="s">
        <v>68</v>
      </c>
    </row>
    <row r="136" spans="1:29">
      <c r="A136" s="43" t="s">
        <v>32</v>
      </c>
      <c r="B136" s="24">
        <f>SUM(B137:B140)</f>
        <v>389</v>
      </c>
      <c r="C136" s="24">
        <f>SUM(C137:C140)</f>
        <v>622</v>
      </c>
      <c r="D136" s="63">
        <f>SUM(D137:D140)</f>
        <v>12269.2</v>
      </c>
      <c r="E136" s="63">
        <f>D136/B136*C136</f>
        <v>19618.103856041133</v>
      </c>
    </row>
    <row r="137" spans="1:29">
      <c r="A137" s="41" t="str">
        <f>$A$12</f>
        <v>Werk 1</v>
      </c>
      <c r="B137" s="2">
        <v>55</v>
      </c>
      <c r="C137" s="2">
        <v>80</v>
      </c>
      <c r="D137" s="64">
        <v>1652.6</v>
      </c>
      <c r="E137" s="64">
        <f>D137/B137*C137</f>
        <v>2403.7818181818184</v>
      </c>
    </row>
    <row r="138" spans="1:29">
      <c r="A138" s="41" t="str">
        <f>$A$13</f>
        <v>Werk 2</v>
      </c>
      <c r="B138" s="2">
        <v>66</v>
      </c>
      <c r="C138" s="2">
        <v>96</v>
      </c>
      <c r="D138" s="64">
        <v>1498</v>
      </c>
      <c r="E138" s="64">
        <f>D138/B138*C138</f>
        <v>2178.909090909091</v>
      </c>
    </row>
    <row r="139" spans="1:29">
      <c r="A139" s="41" t="str">
        <f>$A$14</f>
        <v>Werk 3</v>
      </c>
      <c r="B139" s="2">
        <v>268</v>
      </c>
      <c r="C139" s="2">
        <v>446</v>
      </c>
      <c r="D139" s="64">
        <v>9118.6</v>
      </c>
      <c r="E139" s="64">
        <f>D139/B139*C139</f>
        <v>15174.983582089553</v>
      </c>
    </row>
    <row r="140" spans="1:29">
      <c r="A140" s="41" t="str">
        <f>$A$15</f>
        <v>etc.</v>
      </c>
      <c r="B140" s="2"/>
      <c r="C140" s="2"/>
      <c r="D140" s="62"/>
      <c r="E140" s="62"/>
    </row>
    <row r="141" spans="1:29" customFormat="1"/>
    <row r="143" spans="1:29">
      <c r="A143" s="34" t="s">
        <v>69</v>
      </c>
      <c r="AC143" s="15" t="s">
        <v>70</v>
      </c>
    </row>
    <row r="144" spans="1:29">
      <c r="L144" s="6" t="s">
        <v>68</v>
      </c>
      <c r="U144" s="6" t="s">
        <v>71</v>
      </c>
      <c r="AC144" s="15" t="s">
        <v>72</v>
      </c>
    </row>
    <row r="145" spans="1:28">
      <c r="A145" s="33"/>
      <c r="B145" s="22" t="s">
        <v>27</v>
      </c>
      <c r="C145" s="22" t="s">
        <v>66</v>
      </c>
      <c r="D145" s="22" t="s">
        <v>16</v>
      </c>
      <c r="E145" s="22" t="s">
        <v>50</v>
      </c>
      <c r="F145" s="22" t="s">
        <v>18</v>
      </c>
      <c r="G145" s="22" t="s">
        <v>51</v>
      </c>
      <c r="H145" s="22" t="s">
        <v>22</v>
      </c>
      <c r="I145" s="22" t="s">
        <v>25</v>
      </c>
      <c r="J145" s="22" t="s">
        <v>53</v>
      </c>
      <c r="L145" s="33"/>
      <c r="M145" s="22" t="s">
        <v>16</v>
      </c>
      <c r="N145" s="22" t="s">
        <v>50</v>
      </c>
      <c r="O145" s="22" t="s">
        <v>18</v>
      </c>
      <c r="P145" s="22" t="s">
        <v>51</v>
      </c>
      <c r="Q145" s="22" t="s">
        <v>22</v>
      </c>
      <c r="R145" s="22" t="s">
        <v>25</v>
      </c>
      <c r="S145" s="22" t="s">
        <v>53</v>
      </c>
      <c r="U145" s="33"/>
      <c r="V145" s="22" t="s">
        <v>16</v>
      </c>
      <c r="W145" s="22" t="s">
        <v>50</v>
      </c>
      <c r="X145" s="22" t="s">
        <v>18</v>
      </c>
      <c r="Y145" s="22" t="s">
        <v>51</v>
      </c>
      <c r="Z145" s="22" t="s">
        <v>22</v>
      </c>
      <c r="AA145" s="22" t="s">
        <v>25</v>
      </c>
      <c r="AB145" s="22" t="s">
        <v>53</v>
      </c>
    </row>
    <row r="146" spans="1:28">
      <c r="A146" s="43" t="s">
        <v>32</v>
      </c>
      <c r="B146" s="63">
        <f>SUM(B147:B150)</f>
        <v>382</v>
      </c>
      <c r="C146" s="63">
        <f t="shared" ref="C146:I146" si="5">SUM(C147:C150)</f>
        <v>622</v>
      </c>
      <c r="D146" s="63">
        <f t="shared" si="5"/>
        <v>54204.4</v>
      </c>
      <c r="E146" s="63">
        <f t="shared" si="5"/>
        <v>340</v>
      </c>
      <c r="F146" s="63">
        <f t="shared" si="5"/>
        <v>2364.1999999999998</v>
      </c>
      <c r="G146" s="63">
        <f t="shared" si="5"/>
        <v>162.4</v>
      </c>
      <c r="H146" s="63">
        <f t="shared" si="5"/>
        <v>3280</v>
      </c>
      <c r="I146" s="63">
        <f t="shared" si="5"/>
        <v>399</v>
      </c>
      <c r="J146" s="63">
        <f>SUM(D146:I146)</f>
        <v>60750</v>
      </c>
      <c r="L146" s="43" t="s">
        <v>32</v>
      </c>
      <c r="M146" s="72">
        <f>D146/B146*C146</f>
        <v>88259.520418848173</v>
      </c>
      <c r="N146" s="72">
        <f>E146/B146*C146</f>
        <v>553.61256544502623</v>
      </c>
      <c r="O146" s="72">
        <f>F146/B146*C146</f>
        <v>3849.5612565445026</v>
      </c>
      <c r="P146" s="72">
        <f>G146/B146*C146</f>
        <v>264.43141361256545</v>
      </c>
      <c r="Q146" s="72">
        <f>H146/B146*C146</f>
        <v>5340.7329842931931</v>
      </c>
      <c r="R146" s="72">
        <f>I146/B146*C146</f>
        <v>649.68062827225128</v>
      </c>
      <c r="S146" s="72">
        <f>SUM(M146:R146)</f>
        <v>98917.539267015716</v>
      </c>
      <c r="U146" s="43" t="s">
        <v>32</v>
      </c>
      <c r="V146" s="24">
        <f>M146*44</f>
        <v>3883418.8984293197</v>
      </c>
      <c r="W146" s="24">
        <f t="shared" ref="W146:AA149" si="6">N146*44</f>
        <v>24358.952879581153</v>
      </c>
      <c r="X146" s="26">
        <f t="shared" si="6"/>
        <v>169380.69528795811</v>
      </c>
      <c r="Y146" s="26">
        <f t="shared" si="6"/>
        <v>11634.982198952879</v>
      </c>
      <c r="Z146" s="26">
        <f t="shared" si="6"/>
        <v>234992.25130890051</v>
      </c>
      <c r="AA146" s="26">
        <f t="shared" si="6"/>
        <v>28585.947643979056</v>
      </c>
      <c r="AB146" s="26">
        <f>SUM(V146:AA146)</f>
        <v>4352371.727748692</v>
      </c>
    </row>
    <row r="147" spans="1:28">
      <c r="A147" s="41" t="str">
        <f>$A$5</f>
        <v>Gesellschaft 1</v>
      </c>
      <c r="B147" s="64">
        <v>54</v>
      </c>
      <c r="C147" s="64">
        <v>80</v>
      </c>
      <c r="D147" s="64">
        <v>7937</v>
      </c>
      <c r="E147" s="64">
        <v>0</v>
      </c>
      <c r="F147" s="64">
        <v>159</v>
      </c>
      <c r="G147" s="64">
        <v>57</v>
      </c>
      <c r="H147" s="64">
        <v>18</v>
      </c>
      <c r="I147" s="64">
        <v>72</v>
      </c>
      <c r="J147" s="63">
        <f>SUM(D147:I147)</f>
        <v>8243</v>
      </c>
      <c r="L147" s="41" t="str">
        <f>$A$5</f>
        <v>Gesellschaft 1</v>
      </c>
      <c r="M147" s="73">
        <f>D147/B147*C147</f>
        <v>11758.51851851852</v>
      </c>
      <c r="N147" s="73">
        <f>E147/B147*C147</f>
        <v>0</v>
      </c>
      <c r="O147" s="73">
        <f>F147/B147*C147</f>
        <v>235.55555555555557</v>
      </c>
      <c r="P147" s="73">
        <f>G147/B147*C147</f>
        <v>84.444444444444443</v>
      </c>
      <c r="Q147" s="73">
        <f>H147/B147*C147</f>
        <v>26.666666666666664</v>
      </c>
      <c r="R147" s="73">
        <f>I147/B147*C147</f>
        <v>106.66666666666666</v>
      </c>
      <c r="S147" s="73">
        <f>SUM(M147:R147)</f>
        <v>12211.851851851852</v>
      </c>
      <c r="U147" s="41" t="s">
        <v>33</v>
      </c>
      <c r="V147" s="35">
        <f>M147*44</f>
        <v>517374.81481481489</v>
      </c>
      <c r="W147" s="35">
        <f t="shared" si="6"/>
        <v>0</v>
      </c>
      <c r="X147" s="35">
        <f t="shared" si="6"/>
        <v>10364.444444444445</v>
      </c>
      <c r="Y147" s="35">
        <f t="shared" si="6"/>
        <v>3715.5555555555557</v>
      </c>
      <c r="Z147" s="35">
        <f t="shared" si="6"/>
        <v>1173.3333333333333</v>
      </c>
      <c r="AA147" s="35">
        <f t="shared" si="6"/>
        <v>4693.333333333333</v>
      </c>
      <c r="AB147" s="35">
        <f>SUM(V147:AA147)</f>
        <v>537321.48148148158</v>
      </c>
    </row>
    <row r="148" spans="1:28">
      <c r="A148" s="41" t="str">
        <f>$A$6</f>
        <v>Gesellschaft 2</v>
      </c>
      <c r="B148" s="64">
        <v>65</v>
      </c>
      <c r="C148" s="64">
        <v>96</v>
      </c>
      <c r="D148" s="64">
        <v>6481</v>
      </c>
      <c r="E148" s="64">
        <v>0</v>
      </c>
      <c r="F148" s="64">
        <v>724</v>
      </c>
      <c r="G148" s="64">
        <v>9</v>
      </c>
      <c r="H148" s="64">
        <v>166</v>
      </c>
      <c r="I148" s="64">
        <v>0</v>
      </c>
      <c r="J148" s="63">
        <f>SUM(D148:I148)</f>
        <v>7380</v>
      </c>
      <c r="L148" s="41" t="str">
        <f>$A$6</f>
        <v>Gesellschaft 2</v>
      </c>
      <c r="M148" s="73">
        <f>D148/B148*C148</f>
        <v>9571.9384615384624</v>
      </c>
      <c r="N148" s="73">
        <f>E148/B148*C148</f>
        <v>0</v>
      </c>
      <c r="O148" s="73">
        <f>F148/B148*C148</f>
        <v>1069.2923076923075</v>
      </c>
      <c r="P148" s="73">
        <f>G148/B148*C148</f>
        <v>13.292307692307693</v>
      </c>
      <c r="Q148" s="73">
        <f>H148/B148*C148</f>
        <v>245.16923076923075</v>
      </c>
      <c r="R148" s="73">
        <f>I148/B148*C148</f>
        <v>0</v>
      </c>
      <c r="S148" s="73">
        <f>SUM(M148:R148)</f>
        <v>10899.692307692307</v>
      </c>
      <c r="U148" s="41" t="s">
        <v>34</v>
      </c>
      <c r="V148" s="35">
        <f>M148*44</f>
        <v>421165.29230769235</v>
      </c>
      <c r="W148" s="35">
        <f t="shared" si="6"/>
        <v>0</v>
      </c>
      <c r="X148" s="35">
        <f t="shared" si="6"/>
        <v>47048.861538461533</v>
      </c>
      <c r="Y148" s="35">
        <f t="shared" si="6"/>
        <v>584.86153846153854</v>
      </c>
      <c r="Z148" s="35">
        <f t="shared" si="6"/>
        <v>10787.446153846153</v>
      </c>
      <c r="AA148" s="35">
        <f t="shared" si="6"/>
        <v>0</v>
      </c>
      <c r="AB148" s="35">
        <f>SUM(V148:AA148)</f>
        <v>479586.46153846156</v>
      </c>
    </row>
    <row r="149" spans="1:28">
      <c r="A149" s="41" t="str">
        <f>$A$7</f>
        <v>Gesellschaft 3</v>
      </c>
      <c r="B149" s="64">
        <v>263</v>
      </c>
      <c r="C149" s="64">
        <v>446</v>
      </c>
      <c r="D149" s="64">
        <v>39786.400000000001</v>
      </c>
      <c r="E149" s="64">
        <v>340</v>
      </c>
      <c r="F149" s="64">
        <v>1481.2</v>
      </c>
      <c r="G149" s="64">
        <v>96.4</v>
      </c>
      <c r="H149" s="64">
        <v>3096</v>
      </c>
      <c r="I149" s="64">
        <v>327</v>
      </c>
      <c r="J149" s="63">
        <f>SUM(D149:I149)</f>
        <v>45127</v>
      </c>
      <c r="L149" s="41" t="str">
        <f>$A$7</f>
        <v>Gesellschaft 3</v>
      </c>
      <c r="M149" s="73">
        <f>D149/B149*C149</f>
        <v>67470.473003802283</v>
      </c>
      <c r="N149" s="73">
        <f>E149/B149*C149</f>
        <v>576.57794676806077</v>
      </c>
      <c r="O149" s="73">
        <f>F149/B149*C149</f>
        <v>2511.8448669201521</v>
      </c>
      <c r="P149" s="73">
        <f>G149/B149*C149</f>
        <v>163.47680608365019</v>
      </c>
      <c r="Q149" s="73">
        <f>H149/B149*C149</f>
        <v>5250.250950570342</v>
      </c>
      <c r="R149" s="73">
        <f>I149/B149*C149</f>
        <v>554.53231939163504</v>
      </c>
      <c r="S149" s="73">
        <f>SUM(M149:R149)</f>
        <v>76527.15589353611</v>
      </c>
      <c r="U149" s="41" t="s">
        <v>35</v>
      </c>
      <c r="V149" s="35">
        <f>M149*44</f>
        <v>2968700.8121673004</v>
      </c>
      <c r="W149" s="35">
        <f t="shared" si="6"/>
        <v>25369.429657794673</v>
      </c>
      <c r="X149" s="35">
        <f t="shared" si="6"/>
        <v>110521.17414448669</v>
      </c>
      <c r="Y149" s="35">
        <f t="shared" si="6"/>
        <v>7192.9794676806086</v>
      </c>
      <c r="Z149" s="35">
        <f t="shared" si="6"/>
        <v>231011.04182509505</v>
      </c>
      <c r="AA149" s="35">
        <f t="shared" si="6"/>
        <v>24399.422053231941</v>
      </c>
      <c r="AB149" s="35">
        <f>SUM(V149:AA149)</f>
        <v>3367194.8593155895</v>
      </c>
    </row>
    <row r="150" spans="1:28">
      <c r="A150" s="41" t="str">
        <f>$A$8</f>
        <v>etc.</v>
      </c>
      <c r="B150" s="64"/>
      <c r="C150" s="64"/>
      <c r="D150" s="64"/>
      <c r="E150" s="64"/>
      <c r="F150" s="64"/>
      <c r="G150" s="64"/>
      <c r="H150" s="64"/>
      <c r="I150" s="64"/>
      <c r="J150" s="63"/>
      <c r="L150" s="41" t="str">
        <f>$A$8</f>
        <v>etc.</v>
      </c>
      <c r="M150" s="35"/>
      <c r="N150" s="35"/>
      <c r="O150" s="35"/>
      <c r="P150" s="35"/>
      <c r="Q150" s="35"/>
      <c r="R150" s="35"/>
      <c r="S150" s="35"/>
      <c r="U150" s="41" t="s">
        <v>36</v>
      </c>
      <c r="V150" s="35"/>
      <c r="W150" s="35"/>
      <c r="X150" s="35"/>
      <c r="Y150" s="35"/>
      <c r="Z150" s="35"/>
      <c r="AA150" s="35"/>
      <c r="AB150" s="35"/>
    </row>
    <row r="151" spans="1:28">
      <c r="D151" s="18"/>
      <c r="E151" s="18"/>
      <c r="F151" s="18"/>
      <c r="G151" s="18"/>
      <c r="H151" s="18"/>
      <c r="I151" s="18"/>
      <c r="J151" s="18"/>
      <c r="L151" s="6"/>
      <c r="M151" s="18"/>
      <c r="N151" s="18"/>
      <c r="O151" s="18"/>
      <c r="P151" s="18"/>
      <c r="Q151" s="18"/>
      <c r="R151" s="18"/>
      <c r="S151" s="18"/>
    </row>
    <row r="152" spans="1:28">
      <c r="J152" s="18"/>
      <c r="M152" s="18"/>
      <c r="N152" s="18"/>
      <c r="O152" s="18"/>
      <c r="P152" s="18"/>
      <c r="Q152" s="18"/>
      <c r="R152" s="18"/>
      <c r="S152" s="18"/>
    </row>
    <row r="153" spans="1:28">
      <c r="J153" s="18"/>
    </row>
    <row r="154" spans="1:28">
      <c r="A154" s="33"/>
      <c r="B154" s="22" t="s">
        <v>27</v>
      </c>
      <c r="C154" s="22" t="s">
        <v>66</v>
      </c>
      <c r="D154" s="22" t="s">
        <v>16</v>
      </c>
      <c r="E154" s="22" t="s">
        <v>50</v>
      </c>
      <c r="F154" s="22" t="s">
        <v>18</v>
      </c>
      <c r="G154" s="22" t="s">
        <v>51</v>
      </c>
      <c r="H154" s="22" t="s">
        <v>22</v>
      </c>
      <c r="I154" s="22" t="s">
        <v>25</v>
      </c>
      <c r="J154" s="22" t="s">
        <v>53</v>
      </c>
    </row>
    <row r="155" spans="1:28">
      <c r="A155" s="43" t="s">
        <v>32</v>
      </c>
      <c r="B155" s="63">
        <f>SUM(B156:B159)</f>
        <v>382</v>
      </c>
      <c r="C155" s="63">
        <f t="shared" ref="C155:I155" si="7">SUM(C156:C159)</f>
        <v>622</v>
      </c>
      <c r="D155" s="63">
        <f t="shared" si="7"/>
        <v>54204.4</v>
      </c>
      <c r="E155" s="63">
        <f t="shared" si="7"/>
        <v>340</v>
      </c>
      <c r="F155" s="63">
        <f t="shared" si="7"/>
        <v>2364.1999999999998</v>
      </c>
      <c r="G155" s="63">
        <f t="shared" si="7"/>
        <v>162.4</v>
      </c>
      <c r="H155" s="63">
        <f t="shared" si="7"/>
        <v>3280</v>
      </c>
      <c r="I155" s="63">
        <f t="shared" si="7"/>
        <v>399</v>
      </c>
      <c r="J155" s="63">
        <f>SUM(D155:I155)</f>
        <v>60750</v>
      </c>
    </row>
    <row r="156" spans="1:28">
      <c r="A156" s="41" t="str">
        <f>$A$12</f>
        <v>Werk 1</v>
      </c>
      <c r="B156" s="64">
        <v>54</v>
      </c>
      <c r="C156" s="64">
        <v>80</v>
      </c>
      <c r="D156" s="64">
        <v>7937</v>
      </c>
      <c r="E156" s="64">
        <v>0</v>
      </c>
      <c r="F156" s="64">
        <v>159</v>
      </c>
      <c r="G156" s="64">
        <v>57</v>
      </c>
      <c r="H156" s="64">
        <v>18</v>
      </c>
      <c r="I156" s="64">
        <v>72</v>
      </c>
      <c r="J156" s="63">
        <f>SUM(D156:I156)</f>
        <v>8243</v>
      </c>
    </row>
    <row r="157" spans="1:28">
      <c r="A157" s="41" t="str">
        <f>$A$13</f>
        <v>Werk 2</v>
      </c>
      <c r="B157" s="64">
        <v>65</v>
      </c>
      <c r="C157" s="64">
        <v>96</v>
      </c>
      <c r="D157" s="64">
        <v>6481</v>
      </c>
      <c r="E157" s="64">
        <v>0</v>
      </c>
      <c r="F157" s="64">
        <v>724</v>
      </c>
      <c r="G157" s="64">
        <v>9</v>
      </c>
      <c r="H157" s="64">
        <v>166</v>
      </c>
      <c r="I157" s="64">
        <v>0</v>
      </c>
      <c r="J157" s="63">
        <f>SUM(D157:I157)</f>
        <v>7380</v>
      </c>
    </row>
    <row r="158" spans="1:28">
      <c r="A158" s="41" t="str">
        <f>$A$14</f>
        <v>Werk 3</v>
      </c>
      <c r="B158" s="64">
        <v>263</v>
      </c>
      <c r="C158" s="64">
        <v>446</v>
      </c>
      <c r="D158" s="64">
        <v>39786.400000000001</v>
      </c>
      <c r="E158" s="64">
        <v>340</v>
      </c>
      <c r="F158" s="64">
        <v>1481.2</v>
      </c>
      <c r="G158" s="64">
        <v>96.4</v>
      </c>
      <c r="H158" s="64">
        <v>3096</v>
      </c>
      <c r="I158" s="64">
        <v>327</v>
      </c>
      <c r="J158" s="63">
        <f>SUM(D158:I158)</f>
        <v>45127</v>
      </c>
    </row>
    <row r="159" spans="1:28">
      <c r="A159" s="41" t="str">
        <f>$A$15</f>
        <v>etc.</v>
      </c>
      <c r="B159" s="64"/>
      <c r="C159" s="64"/>
      <c r="D159" s="64"/>
      <c r="E159" s="64"/>
      <c r="F159" s="64"/>
      <c r="G159" s="64"/>
      <c r="H159" s="64"/>
      <c r="I159" s="64"/>
      <c r="J159" s="63"/>
    </row>
    <row r="160" spans="1:28" ht="29">
      <c r="D160" s="18"/>
      <c r="E160" s="18"/>
      <c r="F160" s="18"/>
      <c r="G160" s="18"/>
      <c r="H160" s="18"/>
      <c r="I160" s="18"/>
      <c r="L160" s="99"/>
      <c r="M160" s="100" t="s">
        <v>149</v>
      </c>
      <c r="N160" s="100" t="s">
        <v>162</v>
      </c>
      <c r="O160" s="100" t="s">
        <v>163</v>
      </c>
      <c r="P160" s="100" t="s">
        <v>167</v>
      </c>
      <c r="Q160" s="100" t="s">
        <v>169</v>
      </c>
      <c r="R160" s="100" t="s">
        <v>168</v>
      </c>
      <c r="S160" s="100" t="s">
        <v>165</v>
      </c>
      <c r="T160" s="89" t="s">
        <v>164</v>
      </c>
      <c r="U160" s="88" t="s">
        <v>42</v>
      </c>
      <c r="V160" s="89" t="s">
        <v>172</v>
      </c>
      <c r="X160" s="87"/>
    </row>
    <row r="161" spans="1:24" ht="16.5">
      <c r="A161" s="34" t="s">
        <v>150</v>
      </c>
      <c r="L161" s="101" t="s">
        <v>161</v>
      </c>
      <c r="M161" s="79" t="s">
        <v>154</v>
      </c>
      <c r="N161" s="80">
        <v>140</v>
      </c>
      <c r="O161" s="80">
        <v>32</v>
      </c>
      <c r="P161" s="80">
        <v>38</v>
      </c>
      <c r="Q161" s="80">
        <v>214</v>
      </c>
      <c r="R161" s="80">
        <v>75</v>
      </c>
      <c r="S161" s="80">
        <v>63</v>
      </c>
      <c r="T161" s="91">
        <v>65</v>
      </c>
      <c r="U161" s="90">
        <v>139</v>
      </c>
      <c r="V161" s="91">
        <v>8.6999999999999994E-2</v>
      </c>
      <c r="X161" s="87"/>
    </row>
    <row r="162" spans="1:24">
      <c r="L162" s="101" t="s">
        <v>155</v>
      </c>
      <c r="M162" s="79" t="s">
        <v>154</v>
      </c>
      <c r="N162" s="79">
        <v>0.61</v>
      </c>
      <c r="O162" s="79">
        <v>0.04</v>
      </c>
      <c r="P162" s="79">
        <v>0.02</v>
      </c>
      <c r="Q162" s="79">
        <v>0.14000000000000001</v>
      </c>
      <c r="R162" s="79">
        <v>0.05</v>
      </c>
      <c r="S162" s="79">
        <v>0.04</v>
      </c>
      <c r="T162" s="91">
        <v>0.04</v>
      </c>
      <c r="U162" s="111"/>
      <c r="V162" s="112"/>
      <c r="X162" s="87"/>
    </row>
    <row r="163" spans="1:24">
      <c r="A163" s="33" t="s">
        <v>73</v>
      </c>
      <c r="B163" s="22" t="s">
        <v>16</v>
      </c>
      <c r="C163" s="22" t="s">
        <v>50</v>
      </c>
      <c r="D163" s="22" t="s">
        <v>18</v>
      </c>
      <c r="E163" s="22" t="s">
        <v>51</v>
      </c>
      <c r="F163" s="22" t="s">
        <v>22</v>
      </c>
      <c r="G163" s="22" t="s">
        <v>25</v>
      </c>
      <c r="L163" s="101" t="s">
        <v>160</v>
      </c>
      <c r="M163" s="79" t="s">
        <v>154</v>
      </c>
      <c r="N163" s="79">
        <v>0.14000000000000001</v>
      </c>
      <c r="O163" s="79">
        <v>0.02</v>
      </c>
      <c r="P163" s="79">
        <v>0</v>
      </c>
      <c r="Q163" s="79">
        <v>0.04</v>
      </c>
      <c r="R163" s="79">
        <v>0.03</v>
      </c>
      <c r="S163" s="79">
        <v>0.01</v>
      </c>
      <c r="T163" s="92">
        <v>0</v>
      </c>
      <c r="U163" s="113"/>
      <c r="V163" s="114"/>
      <c r="X163" s="87"/>
    </row>
    <row r="164" spans="1:24" ht="16.5">
      <c r="A164" s="77" t="s">
        <v>175</v>
      </c>
      <c r="B164" s="69">
        <f>$N$161</f>
        <v>140</v>
      </c>
      <c r="C164" s="69">
        <f>AVERAGE($R$161,$T$161)</f>
        <v>70</v>
      </c>
      <c r="D164" s="69">
        <v>0</v>
      </c>
      <c r="E164" s="69">
        <v>0</v>
      </c>
      <c r="F164" s="69">
        <f>B164/F167</f>
        <v>70</v>
      </c>
      <c r="G164" s="64">
        <v>136.07</v>
      </c>
      <c r="L164" s="101" t="s">
        <v>156</v>
      </c>
      <c r="M164" s="79" t="s">
        <v>154</v>
      </c>
      <c r="N164" s="79">
        <v>0.35</v>
      </c>
      <c r="O164" s="79">
        <v>0.18</v>
      </c>
      <c r="P164" s="79">
        <v>0.05</v>
      </c>
      <c r="Q164" s="79">
        <v>0.56999999999999995</v>
      </c>
      <c r="R164" s="79">
        <v>0.32</v>
      </c>
      <c r="S164" s="79">
        <v>0.18</v>
      </c>
      <c r="T164" s="91">
        <v>0.06</v>
      </c>
      <c r="U164" s="113"/>
      <c r="V164" s="115"/>
      <c r="X164" s="87"/>
    </row>
    <row r="165" spans="1:24" ht="16.5">
      <c r="A165" s="77" t="s">
        <v>173</v>
      </c>
      <c r="B165" s="78">
        <f>B164/1000</f>
        <v>0.14000000000000001</v>
      </c>
      <c r="C165" s="78">
        <f t="shared" ref="C165:G166" si="8">C164/1000</f>
        <v>7.0000000000000007E-2</v>
      </c>
      <c r="D165" s="78">
        <f t="shared" si="8"/>
        <v>0</v>
      </c>
      <c r="E165" s="78">
        <f t="shared" si="8"/>
        <v>0</v>
      </c>
      <c r="F165" s="78">
        <f t="shared" si="8"/>
        <v>7.0000000000000007E-2</v>
      </c>
      <c r="G165" s="78">
        <f t="shared" si="8"/>
        <v>0.13607</v>
      </c>
      <c r="L165" s="101" t="s">
        <v>157</v>
      </c>
      <c r="M165" s="79" t="s">
        <v>154</v>
      </c>
      <c r="N165" s="81">
        <v>4.0000000000000001E-3</v>
      </c>
      <c r="O165" s="81">
        <v>3.0000000000000001E-3</v>
      </c>
      <c r="P165" s="81">
        <v>0</v>
      </c>
      <c r="Q165" s="81">
        <v>5.0000000000000001E-3</v>
      </c>
      <c r="R165" s="81">
        <v>2E-3</v>
      </c>
      <c r="S165" s="81">
        <v>2E-3</v>
      </c>
      <c r="T165" s="93">
        <v>0</v>
      </c>
      <c r="U165" s="116"/>
      <c r="V165" s="117"/>
      <c r="X165" s="87"/>
    </row>
    <row r="166" spans="1:24" ht="16.5">
      <c r="A166" s="77" t="s">
        <v>174</v>
      </c>
      <c r="B166" s="108">
        <f>B165/1000</f>
        <v>1.4000000000000001E-4</v>
      </c>
      <c r="C166" s="108">
        <f t="shared" si="8"/>
        <v>7.0000000000000007E-5</v>
      </c>
      <c r="D166" s="108">
        <f t="shared" si="8"/>
        <v>0</v>
      </c>
      <c r="E166" s="108">
        <f t="shared" si="8"/>
        <v>0</v>
      </c>
      <c r="F166" s="108">
        <f t="shared" si="8"/>
        <v>7.0000000000000007E-5</v>
      </c>
      <c r="G166" s="108">
        <f t="shared" si="8"/>
        <v>1.3606999999999999E-4</v>
      </c>
      <c r="L166" s="101" t="s">
        <v>158</v>
      </c>
      <c r="M166" s="79"/>
      <c r="N166" s="79" t="s">
        <v>159</v>
      </c>
      <c r="O166" s="82">
        <v>0.6</v>
      </c>
      <c r="P166" s="82">
        <v>0.53</v>
      </c>
      <c r="Q166" s="82">
        <v>0.8</v>
      </c>
      <c r="R166" s="82">
        <v>0.21</v>
      </c>
      <c r="S166" s="82">
        <v>0.27</v>
      </c>
      <c r="T166" s="94">
        <v>0.19</v>
      </c>
      <c r="U166" s="118"/>
      <c r="V166" s="119"/>
      <c r="X166" s="87"/>
    </row>
    <row r="167" spans="1:24">
      <c r="E167" s="85" t="s">
        <v>170</v>
      </c>
      <c r="F167" s="84">
        <f>$I$4</f>
        <v>2</v>
      </c>
      <c r="G167" s="86"/>
      <c r="L167" s="102"/>
      <c r="M167" s="103"/>
      <c r="N167" s="103"/>
      <c r="O167" s="103"/>
      <c r="P167" s="103"/>
      <c r="Q167" s="103"/>
      <c r="R167" s="103"/>
      <c r="S167" s="104" t="s">
        <v>151</v>
      </c>
      <c r="T167" s="96" t="s">
        <v>153</v>
      </c>
      <c r="U167" s="95" t="s">
        <v>151</v>
      </c>
      <c r="V167" s="96" t="s">
        <v>176</v>
      </c>
      <c r="W167" s="5" t="s">
        <v>166</v>
      </c>
      <c r="X167" s="87"/>
    </row>
    <row r="168" spans="1:24">
      <c r="A168" s="109" t="s">
        <v>74</v>
      </c>
      <c r="B168" s="110" t="s">
        <v>153</v>
      </c>
      <c r="F168" s="83"/>
      <c r="L168" s="105"/>
      <c r="M168" s="106"/>
      <c r="N168" s="106"/>
      <c r="O168" s="106"/>
      <c r="P168" s="106"/>
      <c r="Q168" s="106"/>
      <c r="R168" s="106"/>
      <c r="S168" s="107" t="s">
        <v>152</v>
      </c>
      <c r="T168" s="98">
        <v>43264</v>
      </c>
      <c r="U168" s="97" t="s">
        <v>152</v>
      </c>
      <c r="V168" s="98">
        <v>43264</v>
      </c>
    </row>
    <row r="169" spans="1:24">
      <c r="B169" s="110" t="s">
        <v>176</v>
      </c>
      <c r="M169"/>
      <c r="N169"/>
      <c r="O169"/>
      <c r="P169"/>
      <c r="Q169"/>
      <c r="R169"/>
    </row>
    <row r="170" spans="1:24">
      <c r="B170" s="74" t="s">
        <v>152</v>
      </c>
      <c r="C170" s="75">
        <v>43264</v>
      </c>
      <c r="M170"/>
      <c r="N170"/>
      <c r="O170"/>
      <c r="P170"/>
      <c r="Q170"/>
      <c r="R170"/>
    </row>
    <row r="171" spans="1:24">
      <c r="M171"/>
      <c r="N171"/>
      <c r="O171"/>
      <c r="P171"/>
      <c r="Q171"/>
      <c r="R171"/>
    </row>
    <row r="173" spans="1:24">
      <c r="A173" s="34" t="s">
        <v>75</v>
      </c>
    </row>
    <row r="175" spans="1:24">
      <c r="A175" s="33"/>
      <c r="B175" s="22" t="s">
        <v>16</v>
      </c>
      <c r="C175" s="22" t="s">
        <v>50</v>
      </c>
      <c r="D175" s="22" t="s">
        <v>18</v>
      </c>
      <c r="E175" s="22" t="s">
        <v>51</v>
      </c>
      <c r="F175" s="22" t="s">
        <v>22</v>
      </c>
      <c r="G175" s="22" t="s">
        <v>25</v>
      </c>
      <c r="H175" s="22" t="s">
        <v>53</v>
      </c>
      <c r="N175" s="74"/>
      <c r="O175" s="76"/>
    </row>
    <row r="176" spans="1:24">
      <c r="A176" s="43" t="s">
        <v>32</v>
      </c>
      <c r="B176" s="26">
        <f t="shared" ref="B176:H176" si="9">SUM(B177:B180)</f>
        <v>547.01372870057321</v>
      </c>
      <c r="C176" s="26">
        <f t="shared" si="9"/>
        <v>1.7758600760456273</v>
      </c>
      <c r="D176" s="26">
        <f t="shared" si="9"/>
        <v>0</v>
      </c>
      <c r="E176" s="26">
        <f t="shared" si="9"/>
        <v>0</v>
      </c>
      <c r="F176" s="26">
        <f t="shared" si="9"/>
        <v>17.00802749185922</v>
      </c>
      <c r="G176" s="26">
        <f t="shared" si="9"/>
        <v>3.9586512254499366</v>
      </c>
      <c r="H176" s="26">
        <f t="shared" si="9"/>
        <v>569.75626749392791</v>
      </c>
      <c r="N176" s="74"/>
      <c r="O176" s="75"/>
    </row>
    <row r="177" spans="1:8">
      <c r="A177" s="41" t="str">
        <f>$A$5</f>
        <v>Gesellschaft 1</v>
      </c>
      <c r="B177" s="30">
        <f t="shared" ref="B177:G180" si="10">V147*B$166</f>
        <v>72.432474074074094</v>
      </c>
      <c r="C177" s="30">
        <f t="shared" si="10"/>
        <v>0</v>
      </c>
      <c r="D177" s="30">
        <f t="shared" si="10"/>
        <v>0</v>
      </c>
      <c r="E177" s="30">
        <f t="shared" si="10"/>
        <v>0</v>
      </c>
      <c r="F177" s="30">
        <f t="shared" si="10"/>
        <v>8.2133333333333336E-2</v>
      </c>
      <c r="G177" s="30">
        <f t="shared" si="10"/>
        <v>0.63862186666666654</v>
      </c>
      <c r="H177" s="30">
        <f>SUM(B177:G177)</f>
        <v>73.153229274074093</v>
      </c>
    </row>
    <row r="178" spans="1:8">
      <c r="A178" s="41" t="str">
        <f>$A$6</f>
        <v>Gesellschaft 2</v>
      </c>
      <c r="B178" s="30">
        <f t="shared" si="10"/>
        <v>58.963140923076935</v>
      </c>
      <c r="C178" s="30">
        <f t="shared" si="10"/>
        <v>0</v>
      </c>
      <c r="D178" s="30">
        <f t="shared" si="10"/>
        <v>0</v>
      </c>
      <c r="E178" s="30">
        <f t="shared" si="10"/>
        <v>0</v>
      </c>
      <c r="F178" s="30">
        <f t="shared" si="10"/>
        <v>0.75512123076923077</v>
      </c>
      <c r="G178" s="30">
        <f t="shared" si="10"/>
        <v>0</v>
      </c>
      <c r="H178" s="30">
        <f>SUM(B178:G178)</f>
        <v>59.718262153846169</v>
      </c>
    </row>
    <row r="179" spans="1:8">
      <c r="A179" s="41" t="str">
        <f>$A$7</f>
        <v>Gesellschaft 3</v>
      </c>
      <c r="B179" s="30">
        <f t="shared" si="10"/>
        <v>415.61811370342213</v>
      </c>
      <c r="C179" s="30">
        <f t="shared" si="10"/>
        <v>1.7758600760456273</v>
      </c>
      <c r="D179" s="30">
        <f t="shared" si="10"/>
        <v>0</v>
      </c>
      <c r="E179" s="30">
        <f t="shared" si="10"/>
        <v>0</v>
      </c>
      <c r="F179" s="30">
        <f t="shared" si="10"/>
        <v>16.170772927756655</v>
      </c>
      <c r="G179" s="30">
        <f t="shared" si="10"/>
        <v>3.3200293587832701</v>
      </c>
      <c r="H179" s="30">
        <f>SUM(B179:G179)</f>
        <v>436.88477606600765</v>
      </c>
    </row>
    <row r="180" spans="1:8">
      <c r="A180" s="41" t="str">
        <f>$A$8</f>
        <v>etc.</v>
      </c>
      <c r="B180" s="30">
        <f t="shared" si="10"/>
        <v>0</v>
      </c>
      <c r="C180" s="30">
        <f t="shared" si="10"/>
        <v>0</v>
      </c>
      <c r="D180" s="30">
        <f t="shared" si="10"/>
        <v>0</v>
      </c>
      <c r="E180" s="30">
        <f t="shared" si="10"/>
        <v>0</v>
      </c>
      <c r="F180" s="30">
        <f t="shared" si="10"/>
        <v>0</v>
      </c>
      <c r="G180" s="30">
        <f t="shared" si="10"/>
        <v>0</v>
      </c>
      <c r="H180" s="30">
        <f>SUM(B180:G180)</f>
        <v>0</v>
      </c>
    </row>
    <row r="183" spans="1:8" s="4" customFormat="1">
      <c r="A183" s="31" t="s">
        <v>76</v>
      </c>
    </row>
    <row r="184" spans="1:8">
      <c r="A184" s="34" t="s">
        <v>77</v>
      </c>
    </row>
    <row r="185" spans="1:8">
      <c r="A185" s="33"/>
      <c r="B185" s="22" t="s">
        <v>27</v>
      </c>
      <c r="C185" s="22" t="s">
        <v>78</v>
      </c>
      <c r="D185" s="22" t="s">
        <v>79</v>
      </c>
      <c r="E185" s="22" t="s">
        <v>80</v>
      </c>
      <c r="F185" s="22" t="s">
        <v>26</v>
      </c>
    </row>
    <row r="186" spans="1:8">
      <c r="A186" s="43" t="s">
        <v>32</v>
      </c>
      <c r="B186" s="63">
        <f>SUM(B187:B190)</f>
        <v>347</v>
      </c>
      <c r="C186" s="63">
        <f>SUM(C187:C190)</f>
        <v>290</v>
      </c>
      <c r="D186" s="63">
        <f>SUM(D187:D190)</f>
        <v>25</v>
      </c>
      <c r="E186" s="63">
        <f>SUM(E187:E190)</f>
        <v>42</v>
      </c>
      <c r="F186" s="63">
        <f>SUM(F187:F190)</f>
        <v>9</v>
      </c>
    </row>
    <row r="187" spans="1:8">
      <c r="A187" s="41" t="str">
        <f>$A$5</f>
        <v>Gesellschaft 1</v>
      </c>
      <c r="B187" s="64">
        <v>49</v>
      </c>
      <c r="C187" s="64">
        <v>43</v>
      </c>
      <c r="D187" s="64">
        <v>5</v>
      </c>
      <c r="E187" s="64">
        <v>1</v>
      </c>
      <c r="F187" s="64">
        <v>1</v>
      </c>
    </row>
    <row r="188" spans="1:8">
      <c r="A188" s="41" t="str">
        <f>$A$6</f>
        <v>Gesellschaft 2</v>
      </c>
      <c r="B188" s="64">
        <v>59</v>
      </c>
      <c r="C188" s="64">
        <v>53</v>
      </c>
      <c r="D188" s="64">
        <v>4</v>
      </c>
      <c r="E188" s="64">
        <v>3</v>
      </c>
      <c r="F188" s="64">
        <v>2</v>
      </c>
    </row>
    <row r="189" spans="1:8">
      <c r="A189" s="41" t="str">
        <f>$A$7</f>
        <v>Gesellschaft 3</v>
      </c>
      <c r="B189" s="64">
        <v>239</v>
      </c>
      <c r="C189" s="64">
        <v>194</v>
      </c>
      <c r="D189" s="64">
        <v>16</v>
      </c>
      <c r="E189" s="64">
        <v>38</v>
      </c>
      <c r="F189" s="64">
        <v>6</v>
      </c>
    </row>
    <row r="190" spans="1:8">
      <c r="A190" s="41" t="str">
        <f>$A$8</f>
        <v>etc.</v>
      </c>
      <c r="B190" s="2"/>
      <c r="C190" s="2"/>
      <c r="D190" s="62"/>
      <c r="E190" s="62"/>
      <c r="F190" s="2"/>
    </row>
    <row r="193" spans="1:12">
      <c r="A193" s="33"/>
      <c r="B193" s="22" t="s">
        <v>27</v>
      </c>
      <c r="C193" s="22" t="s">
        <v>78</v>
      </c>
      <c r="D193" s="22" t="s">
        <v>79</v>
      </c>
      <c r="E193" s="22" t="s">
        <v>80</v>
      </c>
      <c r="F193" s="22" t="s">
        <v>26</v>
      </c>
    </row>
    <row r="194" spans="1:12">
      <c r="A194" s="43" t="s">
        <v>32</v>
      </c>
      <c r="B194" s="24">
        <f>SUM(B195:B198)</f>
        <v>0</v>
      </c>
      <c r="C194" s="24">
        <f>SUM(C195:C198)</f>
        <v>0</v>
      </c>
      <c r="D194" s="26">
        <f>SUM(D195:D198)</f>
        <v>0</v>
      </c>
      <c r="E194" s="26">
        <f>SUM(E195:E198)</f>
        <v>0</v>
      </c>
      <c r="F194" s="26">
        <f>SUM(F195:F198)</f>
        <v>0</v>
      </c>
    </row>
    <row r="195" spans="1:12">
      <c r="A195" s="41" t="str">
        <f>$A$12</f>
        <v>Werk 1</v>
      </c>
      <c r="B195" s="2"/>
      <c r="C195" s="2"/>
      <c r="D195" s="62"/>
      <c r="E195" s="62"/>
      <c r="F195" s="2"/>
    </row>
    <row r="196" spans="1:12">
      <c r="A196" s="41" t="str">
        <f>$A$13</f>
        <v>Werk 2</v>
      </c>
      <c r="B196" s="2"/>
      <c r="C196" s="2"/>
      <c r="D196" s="62"/>
      <c r="E196" s="62"/>
      <c r="F196" s="2"/>
    </row>
    <row r="197" spans="1:12">
      <c r="A197" s="41" t="str">
        <f>$A$14</f>
        <v>Werk 3</v>
      </c>
      <c r="B197" s="2"/>
      <c r="C197" s="2"/>
      <c r="D197" s="62"/>
      <c r="E197" s="62"/>
      <c r="F197" s="2"/>
    </row>
    <row r="198" spans="1:12">
      <c r="A198" s="41" t="str">
        <f>$A$15</f>
        <v>etc.</v>
      </c>
      <c r="B198" s="2"/>
      <c r="C198" s="2"/>
      <c r="D198" s="62"/>
      <c r="E198" s="62"/>
      <c r="F198" s="2"/>
    </row>
    <row r="199" spans="1:12">
      <c r="H199" s="15"/>
      <c r="I199" s="15"/>
      <c r="J199" s="15"/>
      <c r="K199" s="15"/>
      <c r="L199" s="15"/>
    </row>
    <row r="201" spans="1:12" s="4" customFormat="1">
      <c r="A201" s="31" t="s">
        <v>177</v>
      </c>
    </row>
    <row r="202" spans="1:12">
      <c r="A202" s="34" t="s">
        <v>81</v>
      </c>
      <c r="G202" s="6" t="s">
        <v>56</v>
      </c>
    </row>
    <row r="203" spans="1:12">
      <c r="A203" s="33"/>
      <c r="B203" s="22" t="s">
        <v>27</v>
      </c>
      <c r="C203" s="22" t="s">
        <v>57</v>
      </c>
      <c r="D203" s="22" t="s">
        <v>58</v>
      </c>
      <c r="E203" s="22" t="s">
        <v>26</v>
      </c>
      <c r="G203" s="33"/>
      <c r="H203" s="22" t="s">
        <v>57</v>
      </c>
      <c r="I203" s="22" t="s">
        <v>58</v>
      </c>
      <c r="J203" s="22" t="s">
        <v>26</v>
      </c>
    </row>
    <row r="204" spans="1:12">
      <c r="A204" s="43" t="s">
        <v>32</v>
      </c>
      <c r="B204" s="24">
        <f>SUM(B205:B208)</f>
        <v>400</v>
      </c>
      <c r="C204" s="24">
        <f>SUM(C205:C208)</f>
        <v>193</v>
      </c>
      <c r="D204" s="63">
        <f>SUM(D205:D208)</f>
        <v>175</v>
      </c>
      <c r="E204" s="63">
        <f>SUM(E205:E208)</f>
        <v>32</v>
      </c>
      <c r="G204" s="43" t="s">
        <v>32</v>
      </c>
      <c r="H204" s="26">
        <f>C204/B204*100</f>
        <v>48.25</v>
      </c>
      <c r="I204" s="26">
        <f>D204/B204*100</f>
        <v>43.75</v>
      </c>
      <c r="J204" s="26">
        <f>E204/B204*100</f>
        <v>8</v>
      </c>
    </row>
    <row r="205" spans="1:12">
      <c r="A205" s="41" t="str">
        <f>$A$5</f>
        <v>Gesellschaft 1</v>
      </c>
      <c r="B205" s="64">
        <v>57</v>
      </c>
      <c r="C205" s="64">
        <v>28</v>
      </c>
      <c r="D205" s="64">
        <v>22</v>
      </c>
      <c r="E205" s="64">
        <v>7</v>
      </c>
      <c r="G205" s="41" t="str">
        <f>$A$5</f>
        <v>Gesellschaft 1</v>
      </c>
      <c r="H205" s="30">
        <f>C205/B205*100</f>
        <v>49.122807017543856</v>
      </c>
      <c r="I205" s="30">
        <f>D205/B205*100</f>
        <v>38.596491228070171</v>
      </c>
      <c r="J205" s="30">
        <f>E205/B205*100</f>
        <v>12.280701754385964</v>
      </c>
    </row>
    <row r="206" spans="1:12">
      <c r="A206" s="41" t="str">
        <f>$A$6</f>
        <v>Gesellschaft 2</v>
      </c>
      <c r="B206" s="64">
        <v>66</v>
      </c>
      <c r="C206" s="64">
        <v>28</v>
      </c>
      <c r="D206" s="64">
        <v>32</v>
      </c>
      <c r="E206" s="64">
        <v>6</v>
      </c>
      <c r="G206" s="41" t="str">
        <f>$A$6</f>
        <v>Gesellschaft 2</v>
      </c>
      <c r="H206" s="30">
        <f>C206/B206*100</f>
        <v>42.424242424242422</v>
      </c>
      <c r="I206" s="30">
        <f>D206/B206*100</f>
        <v>48.484848484848484</v>
      </c>
      <c r="J206" s="30">
        <f>E206/B206*100</f>
        <v>9.0909090909090917</v>
      </c>
    </row>
    <row r="207" spans="1:12">
      <c r="A207" s="41" t="str">
        <f>$A$7</f>
        <v>Gesellschaft 3</v>
      </c>
      <c r="B207" s="64">
        <v>277</v>
      </c>
      <c r="C207" s="64">
        <v>137</v>
      </c>
      <c r="D207" s="64">
        <v>121</v>
      </c>
      <c r="E207" s="64">
        <v>19</v>
      </c>
      <c r="G207" s="41" t="str">
        <f>$A$7</f>
        <v>Gesellschaft 3</v>
      </c>
      <c r="H207" s="30">
        <f>C207/B207*100</f>
        <v>49.458483754512635</v>
      </c>
      <c r="I207" s="30">
        <f>D207/B207*100</f>
        <v>43.682310469314075</v>
      </c>
      <c r="J207" s="30">
        <f>E207/B207*100</f>
        <v>6.8592057761732859</v>
      </c>
    </row>
    <row r="208" spans="1:12">
      <c r="A208" s="41" t="str">
        <f>$A$8</f>
        <v>etc.</v>
      </c>
      <c r="B208" s="64"/>
      <c r="C208" s="64"/>
      <c r="D208" s="64"/>
      <c r="E208" s="64"/>
      <c r="G208" s="41" t="str">
        <f>$A$8</f>
        <v>etc.</v>
      </c>
      <c r="H208" s="30"/>
      <c r="I208" s="30"/>
      <c r="J208" s="30"/>
    </row>
    <row r="209" spans="1:10">
      <c r="H209" s="12"/>
      <c r="I209" s="12"/>
      <c r="J209" s="12"/>
    </row>
    <row r="210" spans="1:10">
      <c r="H210" s="12"/>
      <c r="I210" s="12"/>
      <c r="J210" s="12"/>
    </row>
    <row r="211" spans="1:10">
      <c r="A211" s="33"/>
      <c r="B211" s="22" t="s">
        <v>27</v>
      </c>
      <c r="C211" s="22" t="s">
        <v>57</v>
      </c>
      <c r="D211" s="22" t="s">
        <v>58</v>
      </c>
      <c r="E211" s="22" t="s">
        <v>26</v>
      </c>
      <c r="G211" s="33"/>
      <c r="H211" s="22" t="s">
        <v>57</v>
      </c>
      <c r="I211" s="22" t="s">
        <v>58</v>
      </c>
      <c r="J211" s="22" t="s">
        <v>26</v>
      </c>
    </row>
    <row r="212" spans="1:10">
      <c r="A212" s="43" t="s">
        <v>32</v>
      </c>
      <c r="B212" s="24">
        <f>SUM(B213:B216)</f>
        <v>400</v>
      </c>
      <c r="C212" s="24">
        <f>SUM(C213:C216)</f>
        <v>193</v>
      </c>
      <c r="D212" s="63">
        <f>SUM(D213:D216)</f>
        <v>175</v>
      </c>
      <c r="E212" s="63">
        <f>SUM(E213:E216)</f>
        <v>32</v>
      </c>
      <c r="G212" s="43" t="s">
        <v>32</v>
      </c>
      <c r="H212" s="26">
        <f>C212/B212*100</f>
        <v>48.25</v>
      </c>
      <c r="I212" s="26">
        <f>D212/B212*100</f>
        <v>43.75</v>
      </c>
      <c r="J212" s="26">
        <f>E212/B212*100</f>
        <v>8</v>
      </c>
    </row>
    <row r="213" spans="1:10">
      <c r="A213" s="41" t="str">
        <f>$A$12</f>
        <v>Werk 1</v>
      </c>
      <c r="B213" s="64">
        <v>57</v>
      </c>
      <c r="C213" s="64">
        <v>28</v>
      </c>
      <c r="D213" s="64">
        <v>22</v>
      </c>
      <c r="E213" s="64">
        <v>7</v>
      </c>
      <c r="G213" s="41" t="str">
        <f>$A$5</f>
        <v>Gesellschaft 1</v>
      </c>
      <c r="H213" s="30">
        <f>C213/B213*100</f>
        <v>49.122807017543856</v>
      </c>
      <c r="I213" s="30">
        <f>D213/B213*100</f>
        <v>38.596491228070171</v>
      </c>
      <c r="J213" s="30">
        <f>E213/B213*100</f>
        <v>12.280701754385964</v>
      </c>
    </row>
    <row r="214" spans="1:10">
      <c r="A214" s="41" t="str">
        <f>$A$13</f>
        <v>Werk 2</v>
      </c>
      <c r="B214" s="64">
        <v>66</v>
      </c>
      <c r="C214" s="64">
        <v>28</v>
      </c>
      <c r="D214" s="64">
        <v>32</v>
      </c>
      <c r="E214" s="64">
        <v>6</v>
      </c>
      <c r="G214" s="41" t="str">
        <f>$A$6</f>
        <v>Gesellschaft 2</v>
      </c>
      <c r="H214" s="30">
        <f>C214/B214*100</f>
        <v>42.424242424242422</v>
      </c>
      <c r="I214" s="30">
        <f>D214/B214*100</f>
        <v>48.484848484848484</v>
      </c>
      <c r="J214" s="30">
        <f>E214/B214*100</f>
        <v>9.0909090909090917</v>
      </c>
    </row>
    <row r="215" spans="1:10">
      <c r="A215" s="41" t="str">
        <f>$A$14</f>
        <v>Werk 3</v>
      </c>
      <c r="B215" s="64">
        <v>277</v>
      </c>
      <c r="C215" s="64">
        <v>137</v>
      </c>
      <c r="D215" s="64">
        <v>121</v>
      </c>
      <c r="E215" s="64">
        <v>19</v>
      </c>
      <c r="G215" s="41" t="str">
        <f>$A$7</f>
        <v>Gesellschaft 3</v>
      </c>
      <c r="H215" s="30">
        <f>C215/B215*100</f>
        <v>49.458483754512635</v>
      </c>
      <c r="I215" s="30">
        <f>D215/B215*100</f>
        <v>43.682310469314075</v>
      </c>
      <c r="J215" s="30">
        <f>E215/B215*100</f>
        <v>6.8592057761732859</v>
      </c>
    </row>
    <row r="216" spans="1:10">
      <c r="A216" s="41" t="str">
        <f>$A$15</f>
        <v>etc.</v>
      </c>
      <c r="B216" s="64"/>
      <c r="C216" s="64"/>
      <c r="D216" s="64"/>
      <c r="E216" s="64"/>
      <c r="G216" s="41" t="str">
        <f>$A$8</f>
        <v>etc.</v>
      </c>
      <c r="H216" s="30"/>
      <c r="I216" s="30"/>
      <c r="J216" s="30"/>
    </row>
    <row r="219" spans="1:10">
      <c r="A219" s="34" t="s">
        <v>178</v>
      </c>
    </row>
    <row r="220" spans="1:10">
      <c r="G220" s="6" t="s">
        <v>56</v>
      </c>
    </row>
    <row r="221" spans="1:10">
      <c r="A221" s="33"/>
      <c r="B221" s="22" t="s">
        <v>27</v>
      </c>
      <c r="C221" s="22" t="s">
        <v>57</v>
      </c>
      <c r="D221" s="22" t="s">
        <v>58</v>
      </c>
      <c r="E221" s="22" t="s">
        <v>26</v>
      </c>
      <c r="G221" s="33"/>
      <c r="H221" s="22" t="s">
        <v>57</v>
      </c>
      <c r="I221" s="22" t="s">
        <v>58</v>
      </c>
      <c r="J221" s="22" t="s">
        <v>26</v>
      </c>
    </row>
    <row r="222" spans="1:10">
      <c r="A222" s="43" t="s">
        <v>32</v>
      </c>
      <c r="B222" s="24">
        <f>SUM(B223:B226)</f>
        <v>400</v>
      </c>
      <c r="C222" s="24">
        <f>SUM(C223:C226)</f>
        <v>193</v>
      </c>
      <c r="D222" s="63">
        <f>SUM(D223:D226)</f>
        <v>175</v>
      </c>
      <c r="E222" s="63">
        <f>SUM(E223:E226)</f>
        <v>32</v>
      </c>
      <c r="G222" s="43" t="s">
        <v>32</v>
      </c>
      <c r="H222" s="26">
        <f>C222/B222*100</f>
        <v>48.25</v>
      </c>
      <c r="I222" s="26">
        <f>D222/B222*100</f>
        <v>43.75</v>
      </c>
      <c r="J222" s="26">
        <f>E222/B222*100</f>
        <v>8</v>
      </c>
    </row>
    <row r="223" spans="1:10">
      <c r="A223" s="41" t="str">
        <f>$A$5</f>
        <v>Gesellschaft 1</v>
      </c>
      <c r="B223" s="64">
        <v>57</v>
      </c>
      <c r="C223" s="64">
        <v>28</v>
      </c>
      <c r="D223" s="64">
        <v>22</v>
      </c>
      <c r="E223" s="64">
        <v>7</v>
      </c>
      <c r="G223" s="41" t="str">
        <f>$A$5</f>
        <v>Gesellschaft 1</v>
      </c>
      <c r="H223" s="30">
        <f>C223/B223*100</f>
        <v>49.122807017543856</v>
      </c>
      <c r="I223" s="30">
        <f>D223/B223*100</f>
        <v>38.596491228070171</v>
      </c>
      <c r="J223" s="30">
        <f>E223/B223*100</f>
        <v>12.280701754385964</v>
      </c>
    </row>
    <row r="224" spans="1:10">
      <c r="A224" s="41" t="str">
        <f>$A$6</f>
        <v>Gesellschaft 2</v>
      </c>
      <c r="B224" s="64">
        <v>66</v>
      </c>
      <c r="C224" s="64">
        <v>28</v>
      </c>
      <c r="D224" s="64">
        <v>32</v>
      </c>
      <c r="E224" s="64">
        <v>6</v>
      </c>
      <c r="G224" s="41" t="str">
        <f>$A$6</f>
        <v>Gesellschaft 2</v>
      </c>
      <c r="H224" s="30">
        <f>C224/B224*100</f>
        <v>42.424242424242422</v>
      </c>
      <c r="I224" s="30">
        <f>D224/B224*100</f>
        <v>48.484848484848484</v>
      </c>
      <c r="J224" s="30">
        <f>E224/B224*100</f>
        <v>9.0909090909090917</v>
      </c>
    </row>
    <row r="225" spans="1:10">
      <c r="A225" s="41" t="str">
        <f>$A$7</f>
        <v>Gesellschaft 3</v>
      </c>
      <c r="B225" s="64">
        <v>277</v>
      </c>
      <c r="C225" s="64">
        <v>137</v>
      </c>
      <c r="D225" s="64">
        <v>121</v>
      </c>
      <c r="E225" s="64">
        <v>19</v>
      </c>
      <c r="G225" s="41" t="str">
        <f>$A$7</f>
        <v>Gesellschaft 3</v>
      </c>
      <c r="H225" s="30">
        <f>C225/B225*100</f>
        <v>49.458483754512635</v>
      </c>
      <c r="I225" s="30">
        <f>D225/B225*100</f>
        <v>43.682310469314075</v>
      </c>
      <c r="J225" s="30">
        <f>E225/B225*100</f>
        <v>6.8592057761732859</v>
      </c>
    </row>
    <row r="226" spans="1:10">
      <c r="A226" s="41" t="str">
        <f>$A$8</f>
        <v>etc.</v>
      </c>
      <c r="B226" s="64"/>
      <c r="C226" s="64"/>
      <c r="D226" s="64"/>
      <c r="E226" s="64"/>
      <c r="G226" s="41" t="str">
        <f>$A$8</f>
        <v>etc.</v>
      </c>
      <c r="H226" s="30"/>
      <c r="I226" s="30"/>
      <c r="J226" s="30"/>
    </row>
    <row r="227" spans="1:10">
      <c r="H227" s="12"/>
      <c r="I227" s="12"/>
      <c r="J227" s="12"/>
    </row>
    <row r="228" spans="1:10">
      <c r="H228" s="12"/>
      <c r="I228" s="12"/>
      <c r="J228" s="12"/>
    </row>
    <row r="229" spans="1:10">
      <c r="A229" s="33"/>
      <c r="B229" s="22" t="s">
        <v>27</v>
      </c>
      <c r="C229" s="22" t="s">
        <v>57</v>
      </c>
      <c r="D229" s="22" t="s">
        <v>58</v>
      </c>
      <c r="E229" s="22" t="s">
        <v>26</v>
      </c>
      <c r="G229" s="33"/>
      <c r="H229" s="22" t="s">
        <v>57</v>
      </c>
      <c r="I229" s="22" t="s">
        <v>58</v>
      </c>
      <c r="J229" s="22" t="s">
        <v>26</v>
      </c>
    </row>
    <row r="230" spans="1:10">
      <c r="A230" s="43" t="s">
        <v>32</v>
      </c>
      <c r="B230" s="24">
        <f>SUM(B231:B234)</f>
        <v>400</v>
      </c>
      <c r="C230" s="24">
        <f>SUM(C231:C234)</f>
        <v>193</v>
      </c>
      <c r="D230" s="63">
        <f>SUM(D231:D234)</f>
        <v>175</v>
      </c>
      <c r="E230" s="63">
        <f>SUM(E231:E234)</f>
        <v>32</v>
      </c>
      <c r="G230" s="43" t="s">
        <v>32</v>
      </c>
      <c r="H230" s="26">
        <f>C230/B230*100</f>
        <v>48.25</v>
      </c>
      <c r="I230" s="26">
        <f>D230/B230*100</f>
        <v>43.75</v>
      </c>
      <c r="J230" s="26">
        <f>E230/B230*100</f>
        <v>8</v>
      </c>
    </row>
    <row r="231" spans="1:10">
      <c r="A231" s="41" t="str">
        <f>$A$12</f>
        <v>Werk 1</v>
      </c>
      <c r="B231" s="64">
        <v>57</v>
      </c>
      <c r="C231" s="64">
        <v>28</v>
      </c>
      <c r="D231" s="64">
        <v>22</v>
      </c>
      <c r="E231" s="64">
        <v>7</v>
      </c>
      <c r="G231" s="41" t="str">
        <f>$A$5</f>
        <v>Gesellschaft 1</v>
      </c>
      <c r="H231" s="30">
        <f>C231/B231*100</f>
        <v>49.122807017543856</v>
      </c>
      <c r="I231" s="30">
        <f>D231/B231*100</f>
        <v>38.596491228070171</v>
      </c>
      <c r="J231" s="30">
        <f>E231/B231*100</f>
        <v>12.280701754385964</v>
      </c>
    </row>
    <row r="232" spans="1:10">
      <c r="A232" s="41" t="str">
        <f>$A$13</f>
        <v>Werk 2</v>
      </c>
      <c r="B232" s="64">
        <v>66</v>
      </c>
      <c r="C232" s="64">
        <v>28</v>
      </c>
      <c r="D232" s="64">
        <v>32</v>
      </c>
      <c r="E232" s="64">
        <v>6</v>
      </c>
      <c r="G232" s="41" t="str">
        <f>$A$6</f>
        <v>Gesellschaft 2</v>
      </c>
      <c r="H232" s="30">
        <f>C232/B232*100</f>
        <v>42.424242424242422</v>
      </c>
      <c r="I232" s="30">
        <f>D232/B232*100</f>
        <v>48.484848484848484</v>
      </c>
      <c r="J232" s="30">
        <f>E232/B232*100</f>
        <v>9.0909090909090917</v>
      </c>
    </row>
    <row r="233" spans="1:10">
      <c r="A233" s="41" t="str">
        <f>$A$14</f>
        <v>Werk 3</v>
      </c>
      <c r="B233" s="64">
        <v>277</v>
      </c>
      <c r="C233" s="64">
        <v>137</v>
      </c>
      <c r="D233" s="64">
        <v>121</v>
      </c>
      <c r="E233" s="64">
        <v>19</v>
      </c>
      <c r="G233" s="41" t="str">
        <f>$A$7</f>
        <v>Gesellschaft 3</v>
      </c>
      <c r="H233" s="30">
        <f>C233/B233*100</f>
        <v>49.458483754512635</v>
      </c>
      <c r="I233" s="30">
        <f>D233/B233*100</f>
        <v>43.682310469314075</v>
      </c>
      <c r="J233" s="30">
        <f>E233/B233*100</f>
        <v>6.8592057761732859</v>
      </c>
    </row>
    <row r="234" spans="1:10">
      <c r="A234" s="41" t="str">
        <f>$A$15</f>
        <v>etc.</v>
      </c>
      <c r="B234" s="64"/>
      <c r="C234" s="64"/>
      <c r="D234" s="64"/>
      <c r="E234" s="64"/>
      <c r="G234" s="41" t="str">
        <f>$A$8</f>
        <v>etc.</v>
      </c>
      <c r="H234" s="30"/>
      <c r="I234" s="30"/>
      <c r="J234" s="30"/>
    </row>
    <row r="237" spans="1:10">
      <c r="A237" s="34" t="s">
        <v>179</v>
      </c>
    </row>
    <row r="238" spans="1:10">
      <c r="G238" s="6" t="s">
        <v>56</v>
      </c>
    </row>
    <row r="239" spans="1:10">
      <c r="A239" s="33"/>
      <c r="B239" s="22" t="s">
        <v>27</v>
      </c>
      <c r="C239" s="22" t="s">
        <v>57</v>
      </c>
      <c r="D239" s="22" t="s">
        <v>58</v>
      </c>
      <c r="E239" s="22" t="s">
        <v>26</v>
      </c>
      <c r="G239" s="33"/>
      <c r="H239" s="22" t="s">
        <v>57</v>
      </c>
      <c r="I239" s="22" t="s">
        <v>58</v>
      </c>
      <c r="J239" s="22" t="s">
        <v>26</v>
      </c>
    </row>
    <row r="240" spans="1:10">
      <c r="A240" s="43" t="s">
        <v>32</v>
      </c>
      <c r="B240" s="24">
        <f>SUM(B241:B244)</f>
        <v>400</v>
      </c>
      <c r="C240" s="24">
        <f>SUM(C241:C244)</f>
        <v>193</v>
      </c>
      <c r="D240" s="63">
        <f>SUM(D241:D244)</f>
        <v>175</v>
      </c>
      <c r="E240" s="63">
        <f>SUM(E241:E244)</f>
        <v>32</v>
      </c>
      <c r="G240" s="43" t="s">
        <v>32</v>
      </c>
      <c r="H240" s="26">
        <f>C240/B240*100</f>
        <v>48.25</v>
      </c>
      <c r="I240" s="26">
        <f>D240/B240*100</f>
        <v>43.75</v>
      </c>
      <c r="J240" s="26">
        <f>E240/B240*100</f>
        <v>8</v>
      </c>
    </row>
    <row r="241" spans="1:10">
      <c r="A241" s="41" t="str">
        <f>$A$5</f>
        <v>Gesellschaft 1</v>
      </c>
      <c r="B241" s="64">
        <v>57</v>
      </c>
      <c r="C241" s="64">
        <v>28</v>
      </c>
      <c r="D241" s="64">
        <v>22</v>
      </c>
      <c r="E241" s="64">
        <v>7</v>
      </c>
      <c r="G241" s="41" t="str">
        <f>$A$5</f>
        <v>Gesellschaft 1</v>
      </c>
      <c r="H241" s="30">
        <f>C241/B241*100</f>
        <v>49.122807017543856</v>
      </c>
      <c r="I241" s="30">
        <f>D241/B241*100</f>
        <v>38.596491228070171</v>
      </c>
      <c r="J241" s="30">
        <f>E241/B241*100</f>
        <v>12.280701754385964</v>
      </c>
    </row>
    <row r="242" spans="1:10">
      <c r="A242" s="41" t="str">
        <f>$A$6</f>
        <v>Gesellschaft 2</v>
      </c>
      <c r="B242" s="64">
        <v>66</v>
      </c>
      <c r="C242" s="64">
        <v>28</v>
      </c>
      <c r="D242" s="64">
        <v>32</v>
      </c>
      <c r="E242" s="64">
        <v>6</v>
      </c>
      <c r="G242" s="41" t="str">
        <f>$A$6</f>
        <v>Gesellschaft 2</v>
      </c>
      <c r="H242" s="30">
        <f>C242/B242*100</f>
        <v>42.424242424242422</v>
      </c>
      <c r="I242" s="30">
        <f>D242/B242*100</f>
        <v>48.484848484848484</v>
      </c>
      <c r="J242" s="30">
        <f>E242/B242*100</f>
        <v>9.0909090909090917</v>
      </c>
    </row>
    <row r="243" spans="1:10">
      <c r="A243" s="41" t="str">
        <f>$A$7</f>
        <v>Gesellschaft 3</v>
      </c>
      <c r="B243" s="64">
        <v>277</v>
      </c>
      <c r="C243" s="64">
        <v>137</v>
      </c>
      <c r="D243" s="64">
        <v>121</v>
      </c>
      <c r="E243" s="64">
        <v>19</v>
      </c>
      <c r="G243" s="41" t="str">
        <f>$A$7</f>
        <v>Gesellschaft 3</v>
      </c>
      <c r="H243" s="30">
        <f>C243/B243*100</f>
        <v>49.458483754512635</v>
      </c>
      <c r="I243" s="30">
        <f>D243/B243*100</f>
        <v>43.682310469314075</v>
      </c>
      <c r="J243" s="30">
        <f>E243/B243*100</f>
        <v>6.8592057761732859</v>
      </c>
    </row>
    <row r="244" spans="1:10">
      <c r="A244" s="41" t="str">
        <f>$A$8</f>
        <v>etc.</v>
      </c>
      <c r="B244" s="64"/>
      <c r="C244" s="64"/>
      <c r="D244" s="64"/>
      <c r="E244" s="64"/>
      <c r="G244" s="41" t="str">
        <f>$A$8</f>
        <v>etc.</v>
      </c>
      <c r="H244" s="30"/>
      <c r="I244" s="30"/>
      <c r="J244" s="30"/>
    </row>
    <row r="245" spans="1:10">
      <c r="H245" s="12"/>
      <c r="I245" s="12"/>
      <c r="J245" s="12"/>
    </row>
    <row r="246" spans="1:10">
      <c r="H246" s="12"/>
      <c r="I246" s="12"/>
      <c r="J246" s="12"/>
    </row>
    <row r="247" spans="1:10">
      <c r="A247" s="33"/>
      <c r="B247" s="22" t="s">
        <v>27</v>
      </c>
      <c r="C247" s="22" t="s">
        <v>57</v>
      </c>
      <c r="D247" s="22" t="s">
        <v>58</v>
      </c>
      <c r="E247" s="22" t="s">
        <v>26</v>
      </c>
      <c r="G247" s="33"/>
      <c r="H247" s="22" t="s">
        <v>57</v>
      </c>
      <c r="I247" s="22" t="s">
        <v>58</v>
      </c>
      <c r="J247" s="22" t="s">
        <v>26</v>
      </c>
    </row>
    <row r="248" spans="1:10">
      <c r="A248" s="43" t="s">
        <v>32</v>
      </c>
      <c r="B248" s="24">
        <f>SUM(B249:B252)</f>
        <v>400</v>
      </c>
      <c r="C248" s="24">
        <f>SUM(C249:C252)</f>
        <v>193</v>
      </c>
      <c r="D248" s="63">
        <f>SUM(D249:D252)</f>
        <v>175</v>
      </c>
      <c r="E248" s="63">
        <f>SUM(E249:E252)</f>
        <v>32</v>
      </c>
      <c r="G248" s="43" t="s">
        <v>32</v>
      </c>
      <c r="H248" s="26">
        <f>C248/B248*100</f>
        <v>48.25</v>
      </c>
      <c r="I248" s="26">
        <f>D248/B248*100</f>
        <v>43.75</v>
      </c>
      <c r="J248" s="26">
        <f>E248/B248*100</f>
        <v>8</v>
      </c>
    </row>
    <row r="249" spans="1:10">
      <c r="A249" s="41" t="str">
        <f>$A$12</f>
        <v>Werk 1</v>
      </c>
      <c r="B249" s="64">
        <v>57</v>
      </c>
      <c r="C249" s="64">
        <v>28</v>
      </c>
      <c r="D249" s="64">
        <v>22</v>
      </c>
      <c r="E249" s="64">
        <v>7</v>
      </c>
      <c r="G249" s="41" t="str">
        <f>$A$5</f>
        <v>Gesellschaft 1</v>
      </c>
      <c r="H249" s="30">
        <f>C249/B249*100</f>
        <v>49.122807017543856</v>
      </c>
      <c r="I249" s="30">
        <f>D249/B249*100</f>
        <v>38.596491228070171</v>
      </c>
      <c r="J249" s="30">
        <f>E249/B249*100</f>
        <v>12.280701754385964</v>
      </c>
    </row>
    <row r="250" spans="1:10">
      <c r="A250" s="41" t="str">
        <f>$A$13</f>
        <v>Werk 2</v>
      </c>
      <c r="B250" s="64">
        <v>66</v>
      </c>
      <c r="C250" s="64">
        <v>28</v>
      </c>
      <c r="D250" s="64">
        <v>32</v>
      </c>
      <c r="E250" s="64">
        <v>6</v>
      </c>
      <c r="G250" s="41" t="str">
        <f>$A$6</f>
        <v>Gesellschaft 2</v>
      </c>
      <c r="H250" s="30">
        <f>C250/B250*100</f>
        <v>42.424242424242422</v>
      </c>
      <c r="I250" s="30">
        <f>D250/B250*100</f>
        <v>48.484848484848484</v>
      </c>
      <c r="J250" s="30">
        <f>E250/B250*100</f>
        <v>9.0909090909090917</v>
      </c>
    </row>
    <row r="251" spans="1:10">
      <c r="A251" s="41" t="str">
        <f>$A$14</f>
        <v>Werk 3</v>
      </c>
      <c r="B251" s="64">
        <v>277</v>
      </c>
      <c r="C251" s="64">
        <v>137</v>
      </c>
      <c r="D251" s="64">
        <v>121</v>
      </c>
      <c r="E251" s="64">
        <v>19</v>
      </c>
      <c r="G251" s="41" t="str">
        <f>$A$7</f>
        <v>Gesellschaft 3</v>
      </c>
      <c r="H251" s="30">
        <f>C251/B251*100</f>
        <v>49.458483754512635</v>
      </c>
      <c r="I251" s="30">
        <f>D251/B251*100</f>
        <v>43.682310469314075</v>
      </c>
      <c r="J251" s="30">
        <f>E251/B251*100</f>
        <v>6.8592057761732859</v>
      </c>
    </row>
    <row r="252" spans="1:10">
      <c r="A252" s="41" t="str">
        <f>$A$15</f>
        <v>etc.</v>
      </c>
      <c r="B252" s="64"/>
      <c r="C252" s="64"/>
      <c r="D252" s="64"/>
      <c r="E252" s="64"/>
      <c r="G252" s="41" t="str">
        <f>$A$8</f>
        <v>etc.</v>
      </c>
      <c r="H252" s="30"/>
      <c r="I252" s="30"/>
      <c r="J252" s="30"/>
    </row>
    <row r="255" spans="1:10">
      <c r="A255" s="34" t="s">
        <v>180</v>
      </c>
    </row>
    <row r="256" spans="1:10">
      <c r="G256" s="6" t="s">
        <v>56</v>
      </c>
    </row>
    <row r="257" spans="1:10">
      <c r="A257" s="33"/>
      <c r="B257" s="22" t="s">
        <v>27</v>
      </c>
      <c r="C257" s="22" t="s">
        <v>57</v>
      </c>
      <c r="D257" s="22" t="s">
        <v>58</v>
      </c>
      <c r="E257" s="22" t="s">
        <v>26</v>
      </c>
      <c r="G257" s="33"/>
      <c r="H257" s="22" t="s">
        <v>57</v>
      </c>
      <c r="I257" s="22" t="s">
        <v>58</v>
      </c>
      <c r="J257" s="22" t="s">
        <v>26</v>
      </c>
    </row>
    <row r="258" spans="1:10">
      <c r="A258" s="43" t="s">
        <v>32</v>
      </c>
      <c r="B258" s="24">
        <f>SUM(B259:B262)</f>
        <v>400</v>
      </c>
      <c r="C258" s="24">
        <f>SUM(C259:C262)</f>
        <v>193</v>
      </c>
      <c r="D258" s="63">
        <f>SUM(D259:D262)</f>
        <v>175</v>
      </c>
      <c r="E258" s="63">
        <f>SUM(E259:E262)</f>
        <v>32</v>
      </c>
      <c r="G258" s="43" t="s">
        <v>32</v>
      </c>
      <c r="H258" s="26">
        <f>C258/B258*100</f>
        <v>48.25</v>
      </c>
      <c r="I258" s="26">
        <f>D258/B258*100</f>
        <v>43.75</v>
      </c>
      <c r="J258" s="26">
        <f>E258/B258*100</f>
        <v>8</v>
      </c>
    </row>
    <row r="259" spans="1:10">
      <c r="A259" s="41" t="str">
        <f>$A$5</f>
        <v>Gesellschaft 1</v>
      </c>
      <c r="B259" s="64">
        <v>57</v>
      </c>
      <c r="C259" s="64">
        <v>28</v>
      </c>
      <c r="D259" s="64">
        <v>22</v>
      </c>
      <c r="E259" s="64">
        <v>7</v>
      </c>
      <c r="G259" s="41" t="str">
        <f>$A$5</f>
        <v>Gesellschaft 1</v>
      </c>
      <c r="H259" s="30">
        <f>C259/B259*100</f>
        <v>49.122807017543856</v>
      </c>
      <c r="I259" s="30">
        <f>D259/B259*100</f>
        <v>38.596491228070171</v>
      </c>
      <c r="J259" s="30">
        <f>E259/B259*100</f>
        <v>12.280701754385964</v>
      </c>
    </row>
    <row r="260" spans="1:10">
      <c r="A260" s="41" t="str">
        <f>$A$6</f>
        <v>Gesellschaft 2</v>
      </c>
      <c r="B260" s="64">
        <v>66</v>
      </c>
      <c r="C260" s="64">
        <v>28</v>
      </c>
      <c r="D260" s="64">
        <v>32</v>
      </c>
      <c r="E260" s="64">
        <v>6</v>
      </c>
      <c r="G260" s="41" t="str">
        <f>$A$6</f>
        <v>Gesellschaft 2</v>
      </c>
      <c r="H260" s="30">
        <f>C260/B260*100</f>
        <v>42.424242424242422</v>
      </c>
      <c r="I260" s="30">
        <f>D260/B260*100</f>
        <v>48.484848484848484</v>
      </c>
      <c r="J260" s="30">
        <f>E260/B260*100</f>
        <v>9.0909090909090917</v>
      </c>
    </row>
    <row r="261" spans="1:10">
      <c r="A261" s="41" t="str">
        <f>$A$7</f>
        <v>Gesellschaft 3</v>
      </c>
      <c r="B261" s="64">
        <v>277</v>
      </c>
      <c r="C261" s="64">
        <v>137</v>
      </c>
      <c r="D261" s="64">
        <v>121</v>
      </c>
      <c r="E261" s="64">
        <v>19</v>
      </c>
      <c r="G261" s="41" t="str">
        <f>$A$7</f>
        <v>Gesellschaft 3</v>
      </c>
      <c r="H261" s="30">
        <f>C261/B261*100</f>
        <v>49.458483754512635</v>
      </c>
      <c r="I261" s="30">
        <f>D261/B261*100</f>
        <v>43.682310469314075</v>
      </c>
      <c r="J261" s="30">
        <f>E261/B261*100</f>
        <v>6.8592057761732859</v>
      </c>
    </row>
    <row r="262" spans="1:10">
      <c r="A262" s="41" t="str">
        <f>$A$8</f>
        <v>etc.</v>
      </c>
      <c r="B262" s="64"/>
      <c r="C262" s="64"/>
      <c r="D262" s="64"/>
      <c r="E262" s="64"/>
      <c r="G262" s="41" t="str">
        <f>$A$8</f>
        <v>etc.</v>
      </c>
      <c r="H262" s="30"/>
      <c r="I262" s="30"/>
      <c r="J262" s="30"/>
    </row>
    <row r="263" spans="1:10">
      <c r="H263" s="12"/>
      <c r="I263" s="12"/>
      <c r="J263" s="12"/>
    </row>
    <row r="264" spans="1:10">
      <c r="H264" s="12"/>
      <c r="I264" s="12"/>
      <c r="J264" s="12"/>
    </row>
    <row r="265" spans="1:10">
      <c r="A265" s="33"/>
      <c r="B265" s="22" t="s">
        <v>27</v>
      </c>
      <c r="C265" s="22" t="s">
        <v>57</v>
      </c>
      <c r="D265" s="22" t="s">
        <v>58</v>
      </c>
      <c r="E265" s="22" t="s">
        <v>26</v>
      </c>
      <c r="G265" s="33"/>
      <c r="H265" s="22" t="s">
        <v>57</v>
      </c>
      <c r="I265" s="22" t="s">
        <v>58</v>
      </c>
      <c r="J265" s="22" t="s">
        <v>26</v>
      </c>
    </row>
    <row r="266" spans="1:10">
      <c r="A266" s="43" t="s">
        <v>32</v>
      </c>
      <c r="B266" s="24">
        <f>SUM(B267:B270)</f>
        <v>400</v>
      </c>
      <c r="C266" s="24">
        <f>SUM(C267:C270)</f>
        <v>193</v>
      </c>
      <c r="D266" s="63">
        <f>SUM(D267:D270)</f>
        <v>175</v>
      </c>
      <c r="E266" s="63">
        <f>SUM(E267:E270)</f>
        <v>32</v>
      </c>
      <c r="G266" s="43" t="s">
        <v>32</v>
      </c>
      <c r="H266" s="26">
        <f>C266/B266*100</f>
        <v>48.25</v>
      </c>
      <c r="I266" s="26">
        <f>D266/B266*100</f>
        <v>43.75</v>
      </c>
      <c r="J266" s="26">
        <f>E266/B266*100</f>
        <v>8</v>
      </c>
    </row>
    <row r="267" spans="1:10">
      <c r="A267" s="41" t="str">
        <f>$A$12</f>
        <v>Werk 1</v>
      </c>
      <c r="B267" s="64">
        <v>57</v>
      </c>
      <c r="C267" s="64">
        <v>28</v>
      </c>
      <c r="D267" s="64">
        <v>22</v>
      </c>
      <c r="E267" s="64">
        <v>7</v>
      </c>
      <c r="G267" s="41" t="str">
        <f>$A$5</f>
        <v>Gesellschaft 1</v>
      </c>
      <c r="H267" s="30">
        <f>C267/B267*100</f>
        <v>49.122807017543856</v>
      </c>
      <c r="I267" s="30">
        <f>D267/B267*100</f>
        <v>38.596491228070171</v>
      </c>
      <c r="J267" s="30">
        <f>E267/B267*100</f>
        <v>12.280701754385964</v>
      </c>
    </row>
    <row r="268" spans="1:10">
      <c r="A268" s="41" t="str">
        <f>$A$13</f>
        <v>Werk 2</v>
      </c>
      <c r="B268" s="64">
        <v>66</v>
      </c>
      <c r="C268" s="64">
        <v>28</v>
      </c>
      <c r="D268" s="64">
        <v>32</v>
      </c>
      <c r="E268" s="64">
        <v>6</v>
      </c>
      <c r="G268" s="41" t="str">
        <f>$A$6</f>
        <v>Gesellschaft 2</v>
      </c>
      <c r="H268" s="30">
        <f>C268/B268*100</f>
        <v>42.424242424242422</v>
      </c>
      <c r="I268" s="30">
        <f>D268/B268*100</f>
        <v>48.484848484848484</v>
      </c>
      <c r="J268" s="30">
        <f>E268/B268*100</f>
        <v>9.0909090909090917</v>
      </c>
    </row>
    <row r="269" spans="1:10">
      <c r="A269" s="41" t="str">
        <f>$A$14</f>
        <v>Werk 3</v>
      </c>
      <c r="B269" s="64">
        <v>277</v>
      </c>
      <c r="C269" s="64">
        <v>137</v>
      </c>
      <c r="D269" s="64">
        <v>121</v>
      </c>
      <c r="E269" s="64">
        <v>19</v>
      </c>
      <c r="G269" s="41" t="str">
        <f>$A$7</f>
        <v>Gesellschaft 3</v>
      </c>
      <c r="H269" s="30">
        <f>C269/B269*100</f>
        <v>49.458483754512635</v>
      </c>
      <c r="I269" s="30">
        <f>D269/B269*100</f>
        <v>43.682310469314075</v>
      </c>
      <c r="J269" s="30">
        <f>E269/B269*100</f>
        <v>6.8592057761732859</v>
      </c>
    </row>
    <row r="270" spans="1:10">
      <c r="A270" s="41" t="str">
        <f>$A$15</f>
        <v>etc.</v>
      </c>
      <c r="B270" s="64"/>
      <c r="C270" s="64"/>
      <c r="D270" s="64"/>
      <c r="E270" s="64"/>
      <c r="G270" s="41" t="str">
        <f>$A$8</f>
        <v>etc.</v>
      </c>
      <c r="H270" s="30"/>
      <c r="I270" s="30"/>
      <c r="J270" s="30"/>
    </row>
    <row r="273" spans="1:10" s="4" customFormat="1">
      <c r="A273" s="31" t="s">
        <v>82</v>
      </c>
    </row>
    <row r="275" spans="1:10">
      <c r="A275"/>
      <c r="G275" s="6" t="s">
        <v>56</v>
      </c>
    </row>
    <row r="276" spans="1:10">
      <c r="A276" s="43"/>
      <c r="B276" s="22" t="s">
        <v>27</v>
      </c>
      <c r="C276" s="22" t="s">
        <v>57</v>
      </c>
      <c r="D276" s="22" t="s">
        <v>58</v>
      </c>
      <c r="E276" s="22" t="s">
        <v>26</v>
      </c>
      <c r="G276" s="33"/>
      <c r="H276" s="22" t="s">
        <v>57</v>
      </c>
      <c r="I276" s="22" t="s">
        <v>58</v>
      </c>
      <c r="J276" s="22" t="s">
        <v>26</v>
      </c>
    </row>
    <row r="277" spans="1:10">
      <c r="A277" s="41" t="s">
        <v>32</v>
      </c>
      <c r="B277" s="24">
        <f>SUM(B278:B281)</f>
        <v>400</v>
      </c>
      <c r="C277" s="24">
        <f>SUM(C278:C281)</f>
        <v>193</v>
      </c>
      <c r="D277" s="63">
        <f>SUM(D278:D281)</f>
        <v>175</v>
      </c>
      <c r="E277" s="63">
        <f>SUM(E278:E281)</f>
        <v>32</v>
      </c>
      <c r="G277" s="43" t="s">
        <v>32</v>
      </c>
      <c r="H277" s="26">
        <f>C277/B277*100</f>
        <v>48.25</v>
      </c>
      <c r="I277" s="26">
        <f>D277/B277*100</f>
        <v>43.75</v>
      </c>
      <c r="J277" s="26">
        <f>E277/B277*100</f>
        <v>8</v>
      </c>
    </row>
    <row r="278" spans="1:10">
      <c r="A278" s="41" t="str">
        <f>$A$5</f>
        <v>Gesellschaft 1</v>
      </c>
      <c r="B278" s="64">
        <v>57</v>
      </c>
      <c r="C278" s="64">
        <v>28</v>
      </c>
      <c r="D278" s="64">
        <v>22</v>
      </c>
      <c r="E278" s="64">
        <v>7</v>
      </c>
      <c r="G278" s="41" t="str">
        <f>$A$5</f>
        <v>Gesellschaft 1</v>
      </c>
      <c r="H278" s="30">
        <f>C278/B278*100</f>
        <v>49.122807017543856</v>
      </c>
      <c r="I278" s="30">
        <f>D278/B278*100</f>
        <v>38.596491228070171</v>
      </c>
      <c r="J278" s="30">
        <f>E278/B278*100</f>
        <v>12.280701754385964</v>
      </c>
    </row>
    <row r="279" spans="1:10">
      <c r="A279" s="41" t="str">
        <f>$A$6</f>
        <v>Gesellschaft 2</v>
      </c>
      <c r="B279" s="64">
        <v>66</v>
      </c>
      <c r="C279" s="64">
        <v>28</v>
      </c>
      <c r="D279" s="64">
        <v>32</v>
      </c>
      <c r="E279" s="64">
        <v>6</v>
      </c>
      <c r="G279" s="41" t="str">
        <f>$A$6</f>
        <v>Gesellschaft 2</v>
      </c>
      <c r="H279" s="30">
        <f>C279/B279*100</f>
        <v>42.424242424242422</v>
      </c>
      <c r="I279" s="30">
        <f>D279/B279*100</f>
        <v>48.484848484848484</v>
      </c>
      <c r="J279" s="30">
        <f>E279/B279*100</f>
        <v>9.0909090909090917</v>
      </c>
    </row>
    <row r="280" spans="1:10">
      <c r="A280" s="41" t="str">
        <f>$A$7</f>
        <v>Gesellschaft 3</v>
      </c>
      <c r="B280" s="64">
        <v>277</v>
      </c>
      <c r="C280" s="64">
        <v>137</v>
      </c>
      <c r="D280" s="64">
        <v>121</v>
      </c>
      <c r="E280" s="64">
        <v>19</v>
      </c>
      <c r="G280" s="41" t="str">
        <f>$A$7</f>
        <v>Gesellschaft 3</v>
      </c>
      <c r="H280" s="30">
        <f>C280/B280*100</f>
        <v>49.458483754512635</v>
      </c>
      <c r="I280" s="30">
        <f>D280/B280*100</f>
        <v>43.682310469314075</v>
      </c>
      <c r="J280" s="30">
        <f>E280/B280*100</f>
        <v>6.8592057761732859</v>
      </c>
    </row>
    <row r="281" spans="1:10">
      <c r="A281" s="33" t="str">
        <f>$A$8</f>
        <v>etc.</v>
      </c>
      <c r="B281" s="64"/>
      <c r="C281" s="64"/>
      <c r="D281" s="64"/>
      <c r="E281" s="64"/>
      <c r="G281" s="41" t="str">
        <f>$A$8</f>
        <v>etc.</v>
      </c>
      <c r="H281" s="30"/>
      <c r="I281" s="30"/>
      <c r="J281" s="30"/>
    </row>
    <row r="282" spans="1:10">
      <c r="H282" s="12"/>
      <c r="I282" s="12"/>
      <c r="J282" s="12"/>
    </row>
    <row r="283" spans="1:10">
      <c r="A283"/>
      <c r="H283" s="12"/>
      <c r="I283" s="12"/>
      <c r="J283" s="12"/>
    </row>
    <row r="284" spans="1:10">
      <c r="A284" s="43"/>
      <c r="B284" s="22" t="s">
        <v>27</v>
      </c>
      <c r="C284" s="22" t="s">
        <v>57</v>
      </c>
      <c r="D284" s="22" t="s">
        <v>58</v>
      </c>
      <c r="E284" s="22" t="s">
        <v>26</v>
      </c>
      <c r="G284" s="33"/>
      <c r="H284" s="22" t="s">
        <v>57</v>
      </c>
      <c r="I284" s="22" t="s">
        <v>58</v>
      </c>
      <c r="J284" s="22" t="s">
        <v>26</v>
      </c>
    </row>
    <row r="285" spans="1:10">
      <c r="A285" s="41" t="s">
        <v>32</v>
      </c>
      <c r="B285" s="24">
        <f>SUM(B286:B289)</f>
        <v>400</v>
      </c>
      <c r="C285" s="24">
        <f>SUM(C286:C289)</f>
        <v>193</v>
      </c>
      <c r="D285" s="63">
        <f>SUM(D286:D289)</f>
        <v>175</v>
      </c>
      <c r="E285" s="63">
        <f>SUM(E286:E289)</f>
        <v>32</v>
      </c>
      <c r="G285" s="43" t="s">
        <v>32</v>
      </c>
      <c r="H285" s="26">
        <f>C285/B285*100</f>
        <v>48.25</v>
      </c>
      <c r="I285" s="26">
        <f>D285/B285*100</f>
        <v>43.75</v>
      </c>
      <c r="J285" s="26">
        <f>E285/B285*100</f>
        <v>8</v>
      </c>
    </row>
    <row r="286" spans="1:10">
      <c r="A286" s="41" t="str">
        <f>$A$12</f>
        <v>Werk 1</v>
      </c>
      <c r="B286" s="64">
        <v>57</v>
      </c>
      <c r="C286" s="64">
        <v>28</v>
      </c>
      <c r="D286" s="64">
        <v>22</v>
      </c>
      <c r="E286" s="64">
        <v>7</v>
      </c>
      <c r="G286" s="41" t="str">
        <f>$A$5</f>
        <v>Gesellschaft 1</v>
      </c>
      <c r="H286" s="30">
        <f>C286/B286*100</f>
        <v>49.122807017543856</v>
      </c>
      <c r="I286" s="30">
        <f>D286/B286*100</f>
        <v>38.596491228070171</v>
      </c>
      <c r="J286" s="30">
        <f>E286/B286*100</f>
        <v>12.280701754385964</v>
      </c>
    </row>
    <row r="287" spans="1:10">
      <c r="A287" s="41" t="str">
        <f>$A$13</f>
        <v>Werk 2</v>
      </c>
      <c r="B287" s="64">
        <v>66</v>
      </c>
      <c r="C287" s="64">
        <v>28</v>
      </c>
      <c r="D287" s="64">
        <v>32</v>
      </c>
      <c r="E287" s="64">
        <v>6</v>
      </c>
      <c r="G287" s="41" t="str">
        <f>$A$6</f>
        <v>Gesellschaft 2</v>
      </c>
      <c r="H287" s="30">
        <f>C287/B287*100</f>
        <v>42.424242424242422</v>
      </c>
      <c r="I287" s="30">
        <f>D287/B287*100</f>
        <v>48.484848484848484</v>
      </c>
      <c r="J287" s="30">
        <f>E287/B287*100</f>
        <v>9.0909090909090917</v>
      </c>
    </row>
    <row r="288" spans="1:10">
      <c r="A288" s="41" t="str">
        <f>$A$14</f>
        <v>Werk 3</v>
      </c>
      <c r="B288" s="64">
        <v>277</v>
      </c>
      <c r="C288" s="64">
        <v>137</v>
      </c>
      <c r="D288" s="64">
        <v>121</v>
      </c>
      <c r="E288" s="64">
        <v>19</v>
      </c>
      <c r="G288" s="41" t="str">
        <f>$A$7</f>
        <v>Gesellschaft 3</v>
      </c>
      <c r="H288" s="30">
        <f>C288/B288*100</f>
        <v>49.458483754512635</v>
      </c>
      <c r="I288" s="30">
        <f>D288/B288*100</f>
        <v>43.682310469314075</v>
      </c>
      <c r="J288" s="30">
        <f>E288/B288*100</f>
        <v>6.8592057761732859</v>
      </c>
    </row>
    <row r="289" spans="1:10">
      <c r="A289" s="33" t="str">
        <f>$A$15</f>
        <v>etc.</v>
      </c>
      <c r="B289" s="64"/>
      <c r="C289" s="64"/>
      <c r="D289" s="64"/>
      <c r="E289" s="64"/>
      <c r="G289" s="41" t="str">
        <f>$A$8</f>
        <v>etc.</v>
      </c>
      <c r="H289" s="30"/>
      <c r="I289" s="30"/>
      <c r="J289" s="30"/>
    </row>
    <row r="291" spans="1:10">
      <c r="A291"/>
    </row>
    <row r="292" spans="1:10">
      <c r="A292" s="34" t="s">
        <v>83</v>
      </c>
    </row>
    <row r="293" spans="1:10">
      <c r="G293" s="6" t="s">
        <v>56</v>
      </c>
    </row>
    <row r="294" spans="1:10">
      <c r="A294" s="33"/>
      <c r="B294" s="22" t="s">
        <v>27</v>
      </c>
      <c r="C294" s="22" t="s">
        <v>57</v>
      </c>
      <c r="D294" s="22" t="s">
        <v>58</v>
      </c>
      <c r="E294" s="22" t="s">
        <v>26</v>
      </c>
      <c r="G294" s="33"/>
      <c r="H294" s="22" t="s">
        <v>57</v>
      </c>
      <c r="I294" s="22" t="s">
        <v>58</v>
      </c>
      <c r="J294" s="22" t="s">
        <v>26</v>
      </c>
    </row>
    <row r="295" spans="1:10">
      <c r="A295" s="43" t="s">
        <v>32</v>
      </c>
      <c r="B295" s="24">
        <f>SUM(B296:B299)</f>
        <v>400</v>
      </c>
      <c r="C295" s="24">
        <f>SUM(C296:C299)</f>
        <v>193</v>
      </c>
      <c r="D295" s="63">
        <f>SUM(D296:D299)</f>
        <v>175</v>
      </c>
      <c r="E295" s="63">
        <f>SUM(E296:E299)</f>
        <v>32</v>
      </c>
      <c r="G295" s="43" t="s">
        <v>32</v>
      </c>
      <c r="H295" s="26">
        <f>C295/B295*100</f>
        <v>48.25</v>
      </c>
      <c r="I295" s="26">
        <f>D295/B295*100</f>
        <v>43.75</v>
      </c>
      <c r="J295" s="26">
        <f>E295/B295*100</f>
        <v>8</v>
      </c>
    </row>
    <row r="296" spans="1:10">
      <c r="A296" s="41" t="str">
        <f>$A$5</f>
        <v>Gesellschaft 1</v>
      </c>
      <c r="B296" s="64">
        <v>57</v>
      </c>
      <c r="C296" s="64">
        <v>28</v>
      </c>
      <c r="D296" s="64">
        <v>22</v>
      </c>
      <c r="E296" s="64">
        <v>7</v>
      </c>
      <c r="G296" s="41" t="str">
        <f>$A$5</f>
        <v>Gesellschaft 1</v>
      </c>
      <c r="H296" s="30">
        <f>C296/B296*100</f>
        <v>49.122807017543856</v>
      </c>
      <c r="I296" s="30">
        <f>D296/B296*100</f>
        <v>38.596491228070171</v>
      </c>
      <c r="J296" s="30">
        <f>E296/B296*100</f>
        <v>12.280701754385964</v>
      </c>
    </row>
    <row r="297" spans="1:10">
      <c r="A297" s="41" t="str">
        <f>$A$6</f>
        <v>Gesellschaft 2</v>
      </c>
      <c r="B297" s="64">
        <v>66</v>
      </c>
      <c r="C297" s="64">
        <v>28</v>
      </c>
      <c r="D297" s="64">
        <v>32</v>
      </c>
      <c r="E297" s="64">
        <v>6</v>
      </c>
      <c r="G297" s="41" t="str">
        <f>$A$6</f>
        <v>Gesellschaft 2</v>
      </c>
      <c r="H297" s="30">
        <f>C297/B297*100</f>
        <v>42.424242424242422</v>
      </c>
      <c r="I297" s="30">
        <f>D297/B297*100</f>
        <v>48.484848484848484</v>
      </c>
      <c r="J297" s="30">
        <f>E297/B297*100</f>
        <v>9.0909090909090917</v>
      </c>
    </row>
    <row r="298" spans="1:10">
      <c r="A298" s="41" t="str">
        <f>$A$7</f>
        <v>Gesellschaft 3</v>
      </c>
      <c r="B298" s="64">
        <v>277</v>
      </c>
      <c r="C298" s="64">
        <v>137</v>
      </c>
      <c r="D298" s="64">
        <v>121</v>
      </c>
      <c r="E298" s="64">
        <v>19</v>
      </c>
      <c r="G298" s="41" t="str">
        <f>$A$7</f>
        <v>Gesellschaft 3</v>
      </c>
      <c r="H298" s="30">
        <f>C298/B298*100</f>
        <v>49.458483754512635</v>
      </c>
      <c r="I298" s="30">
        <f>D298/B298*100</f>
        <v>43.682310469314075</v>
      </c>
      <c r="J298" s="30">
        <f>E298/B298*100</f>
        <v>6.8592057761732859</v>
      </c>
    </row>
    <row r="299" spans="1:10">
      <c r="A299" s="41" t="str">
        <f>$A$8</f>
        <v>etc.</v>
      </c>
      <c r="B299" s="64"/>
      <c r="C299" s="64"/>
      <c r="D299" s="64"/>
      <c r="E299" s="64"/>
      <c r="G299" s="41" t="str">
        <f>$A$8</f>
        <v>etc.</v>
      </c>
      <c r="H299" s="30"/>
      <c r="I299" s="30"/>
      <c r="J299" s="30"/>
    </row>
    <row r="300" spans="1:10">
      <c r="H300" s="12"/>
      <c r="I300" s="12"/>
      <c r="J300" s="12"/>
    </row>
    <row r="301" spans="1:10">
      <c r="H301" s="12"/>
      <c r="I301" s="12"/>
      <c r="J301" s="12"/>
    </row>
    <row r="302" spans="1:10">
      <c r="A302" s="33"/>
      <c r="B302" s="22" t="s">
        <v>27</v>
      </c>
      <c r="C302" s="22" t="s">
        <v>57</v>
      </c>
      <c r="D302" s="22" t="s">
        <v>58</v>
      </c>
      <c r="E302" s="22" t="s">
        <v>26</v>
      </c>
      <c r="G302" s="33"/>
      <c r="H302" s="22" t="s">
        <v>57</v>
      </c>
      <c r="I302" s="22" t="s">
        <v>58</v>
      </c>
      <c r="J302" s="22" t="s">
        <v>26</v>
      </c>
    </row>
    <row r="303" spans="1:10">
      <c r="A303" s="43" t="s">
        <v>32</v>
      </c>
      <c r="B303" s="24">
        <f>SUM(B304:B307)</f>
        <v>400</v>
      </c>
      <c r="C303" s="24">
        <f>SUM(C304:C307)</f>
        <v>193</v>
      </c>
      <c r="D303" s="63">
        <f>SUM(D304:D307)</f>
        <v>175</v>
      </c>
      <c r="E303" s="63">
        <f>SUM(E304:E307)</f>
        <v>32</v>
      </c>
      <c r="G303" s="43" t="s">
        <v>32</v>
      </c>
      <c r="H303" s="26">
        <f>C303/B303*100</f>
        <v>48.25</v>
      </c>
      <c r="I303" s="26">
        <f>D303/B303*100</f>
        <v>43.75</v>
      </c>
      <c r="J303" s="26">
        <f>E303/B303*100</f>
        <v>8</v>
      </c>
    </row>
    <row r="304" spans="1:10">
      <c r="A304" s="41" t="str">
        <f>$A$12</f>
        <v>Werk 1</v>
      </c>
      <c r="B304" s="64">
        <v>57</v>
      </c>
      <c r="C304" s="64">
        <v>28</v>
      </c>
      <c r="D304" s="64">
        <v>22</v>
      </c>
      <c r="E304" s="64">
        <v>7</v>
      </c>
      <c r="G304" s="41" t="str">
        <f>$A$5</f>
        <v>Gesellschaft 1</v>
      </c>
      <c r="H304" s="30">
        <f>C304/B304*100</f>
        <v>49.122807017543856</v>
      </c>
      <c r="I304" s="30">
        <f>D304/B304*100</f>
        <v>38.596491228070171</v>
      </c>
      <c r="J304" s="30">
        <f>E304/B304*100</f>
        <v>12.280701754385964</v>
      </c>
    </row>
    <row r="305" spans="1:10">
      <c r="A305" s="41" t="str">
        <f>$A$13</f>
        <v>Werk 2</v>
      </c>
      <c r="B305" s="64">
        <v>66</v>
      </c>
      <c r="C305" s="64">
        <v>28</v>
      </c>
      <c r="D305" s="64">
        <v>32</v>
      </c>
      <c r="E305" s="64">
        <v>6</v>
      </c>
      <c r="G305" s="41" t="str">
        <f>$A$6</f>
        <v>Gesellschaft 2</v>
      </c>
      <c r="H305" s="30">
        <f>C305/B305*100</f>
        <v>42.424242424242422</v>
      </c>
      <c r="I305" s="30">
        <f>D305/B305*100</f>
        <v>48.484848484848484</v>
      </c>
      <c r="J305" s="30">
        <f>E305/B305*100</f>
        <v>9.0909090909090917</v>
      </c>
    </row>
    <row r="306" spans="1:10">
      <c r="A306" s="41" t="str">
        <f>$A$14</f>
        <v>Werk 3</v>
      </c>
      <c r="B306" s="64">
        <v>277</v>
      </c>
      <c r="C306" s="64">
        <v>137</v>
      </c>
      <c r="D306" s="64">
        <v>121</v>
      </c>
      <c r="E306" s="64">
        <v>19</v>
      </c>
      <c r="G306" s="41" t="str">
        <f>$A$7</f>
        <v>Gesellschaft 3</v>
      </c>
      <c r="H306" s="30">
        <f>C306/B306*100</f>
        <v>49.458483754512635</v>
      </c>
      <c r="I306" s="30">
        <f>D306/B306*100</f>
        <v>43.682310469314075</v>
      </c>
      <c r="J306" s="30">
        <f>E306/B306*100</f>
        <v>6.8592057761732859</v>
      </c>
    </row>
    <row r="307" spans="1:10">
      <c r="A307" s="41" t="str">
        <f>$A$15</f>
        <v>etc.</v>
      </c>
      <c r="B307" s="64"/>
      <c r="C307" s="64"/>
      <c r="D307" s="64"/>
      <c r="E307" s="64"/>
      <c r="G307" s="41" t="str">
        <f>$A$8</f>
        <v>etc.</v>
      </c>
      <c r="H307" s="30"/>
      <c r="I307" s="30"/>
      <c r="J307" s="30"/>
    </row>
    <row r="310" spans="1:10" s="4" customFormat="1">
      <c r="A310" s="31" t="s">
        <v>84</v>
      </c>
    </row>
    <row r="312" spans="1:10">
      <c r="A312" s="33"/>
      <c r="B312" s="22" t="s">
        <v>27</v>
      </c>
      <c r="C312" s="22" t="s">
        <v>85</v>
      </c>
      <c r="D312" s="22" t="s">
        <v>16</v>
      </c>
      <c r="E312" s="22" t="s">
        <v>18</v>
      </c>
      <c r="F312" s="22" t="s">
        <v>25</v>
      </c>
      <c r="G312" s="22" t="s">
        <v>26</v>
      </c>
    </row>
    <row r="313" spans="1:10">
      <c r="A313" s="43" t="s">
        <v>32</v>
      </c>
      <c r="B313" s="24">
        <f t="shared" ref="B313:G313" si="11">SUM(B314:B317)</f>
        <v>288</v>
      </c>
      <c r="C313" s="24">
        <f t="shared" si="11"/>
        <v>137</v>
      </c>
      <c r="D313" s="63">
        <f t="shared" si="11"/>
        <v>255</v>
      </c>
      <c r="E313" s="63">
        <f t="shared" si="11"/>
        <v>14</v>
      </c>
      <c r="F313" s="63">
        <f t="shared" si="11"/>
        <v>8</v>
      </c>
      <c r="G313" s="24">
        <f t="shared" si="11"/>
        <v>2</v>
      </c>
    </row>
    <row r="314" spans="1:10">
      <c r="A314" s="41" t="str">
        <f>$A$5</f>
        <v>Gesellschaft 1</v>
      </c>
      <c r="B314" s="64">
        <v>1</v>
      </c>
      <c r="C314" s="64">
        <v>1</v>
      </c>
      <c r="D314" s="64">
        <v>0</v>
      </c>
      <c r="E314" s="64">
        <v>0</v>
      </c>
      <c r="F314" s="64">
        <v>0</v>
      </c>
      <c r="G314" s="64">
        <v>0</v>
      </c>
    </row>
    <row r="315" spans="1:10">
      <c r="A315" s="41" t="str">
        <f>$A$6</f>
        <v>Gesellschaft 2</v>
      </c>
      <c r="B315" s="64">
        <v>24</v>
      </c>
      <c r="C315" s="64">
        <v>18</v>
      </c>
      <c r="D315" s="64">
        <v>16</v>
      </c>
      <c r="E315" s="64">
        <v>4</v>
      </c>
      <c r="F315" s="64">
        <v>0</v>
      </c>
      <c r="G315" s="64">
        <v>1</v>
      </c>
    </row>
    <row r="316" spans="1:10">
      <c r="A316" s="41" t="str">
        <f>$A$7</f>
        <v>Gesellschaft 3</v>
      </c>
      <c r="B316" s="64">
        <v>102</v>
      </c>
      <c r="C316" s="64">
        <v>71</v>
      </c>
      <c r="D316" s="64">
        <v>94</v>
      </c>
      <c r="E316" s="64">
        <v>2</v>
      </c>
      <c r="F316" s="64">
        <v>2</v>
      </c>
      <c r="G316" s="64">
        <v>0</v>
      </c>
    </row>
    <row r="317" spans="1:10">
      <c r="A317" s="41" t="str">
        <f>$A$8</f>
        <v>etc.</v>
      </c>
      <c r="B317" s="64">
        <v>161</v>
      </c>
      <c r="C317" s="64">
        <v>47</v>
      </c>
      <c r="D317" s="64">
        <v>145</v>
      </c>
      <c r="E317" s="64">
        <v>8</v>
      </c>
      <c r="F317" s="64">
        <v>6</v>
      </c>
      <c r="G317" s="64">
        <v>1</v>
      </c>
    </row>
    <row r="321" spans="1:22">
      <c r="A321" s="33"/>
      <c r="B321" s="22" t="s">
        <v>27</v>
      </c>
      <c r="C321" s="22" t="s">
        <v>85</v>
      </c>
      <c r="D321" s="22" t="s">
        <v>16</v>
      </c>
      <c r="E321" s="22" t="s">
        <v>18</v>
      </c>
      <c r="F321" s="22" t="s">
        <v>25</v>
      </c>
      <c r="G321" s="22" t="s">
        <v>26</v>
      </c>
    </row>
    <row r="322" spans="1:22">
      <c r="A322" s="43" t="s">
        <v>32</v>
      </c>
      <c r="B322" s="24">
        <f t="shared" ref="B322:G322" si="12">SUM(B323:B326)</f>
        <v>288</v>
      </c>
      <c r="C322" s="24">
        <f t="shared" si="12"/>
        <v>137</v>
      </c>
      <c r="D322" s="63">
        <f t="shared" si="12"/>
        <v>255</v>
      </c>
      <c r="E322" s="63">
        <f t="shared" si="12"/>
        <v>14</v>
      </c>
      <c r="F322" s="63">
        <f t="shared" si="12"/>
        <v>8</v>
      </c>
      <c r="G322" s="24">
        <f t="shared" si="12"/>
        <v>2</v>
      </c>
    </row>
    <row r="323" spans="1:22">
      <c r="A323" s="41" t="str">
        <f>$A$12</f>
        <v>Werk 1</v>
      </c>
      <c r="B323" s="64">
        <v>1</v>
      </c>
      <c r="C323" s="64">
        <v>1</v>
      </c>
      <c r="D323" s="64">
        <v>0</v>
      </c>
      <c r="E323" s="64">
        <v>0</v>
      </c>
      <c r="F323" s="64">
        <v>0</v>
      </c>
      <c r="G323" s="64">
        <v>0</v>
      </c>
    </row>
    <row r="324" spans="1:22">
      <c r="A324" s="41" t="str">
        <f>$A$13</f>
        <v>Werk 2</v>
      </c>
      <c r="B324" s="64">
        <v>24</v>
      </c>
      <c r="C324" s="64">
        <v>18</v>
      </c>
      <c r="D324" s="64">
        <v>16</v>
      </c>
      <c r="E324" s="64">
        <v>4</v>
      </c>
      <c r="F324" s="64">
        <v>0</v>
      </c>
      <c r="G324" s="64">
        <v>1</v>
      </c>
    </row>
    <row r="325" spans="1:22">
      <c r="A325" s="41" t="str">
        <f>$A$14</f>
        <v>Werk 3</v>
      </c>
      <c r="B325" s="64">
        <v>102</v>
      </c>
      <c r="C325" s="64">
        <v>71</v>
      </c>
      <c r="D325" s="64">
        <v>94</v>
      </c>
      <c r="E325" s="64">
        <v>2</v>
      </c>
      <c r="F325" s="64">
        <v>2</v>
      </c>
      <c r="G325" s="64">
        <v>0</v>
      </c>
    </row>
    <row r="326" spans="1:22">
      <c r="A326" s="41" t="str">
        <f>$A$15</f>
        <v>etc.</v>
      </c>
      <c r="B326" s="64">
        <v>161</v>
      </c>
      <c r="C326" s="64">
        <v>47</v>
      </c>
      <c r="D326" s="64">
        <v>145</v>
      </c>
      <c r="E326" s="64">
        <v>8</v>
      </c>
      <c r="F326" s="64">
        <v>6</v>
      </c>
      <c r="G326" s="64">
        <v>1</v>
      </c>
    </row>
    <row r="329" spans="1:22" s="4" customFormat="1">
      <c r="A329" s="31" t="s">
        <v>86</v>
      </c>
    </row>
    <row r="330" spans="1:22">
      <c r="A330" s="120" t="s">
        <v>87</v>
      </c>
    </row>
    <row r="331" spans="1:22">
      <c r="A331" s="34" t="s">
        <v>88</v>
      </c>
      <c r="M331" s="6" t="s">
        <v>89</v>
      </c>
    </row>
    <row r="332" spans="1:22">
      <c r="A332" s="33"/>
      <c r="B332" s="22" t="s">
        <v>27</v>
      </c>
      <c r="C332" s="22" t="s">
        <v>90</v>
      </c>
      <c r="D332" s="22" t="s">
        <v>91</v>
      </c>
      <c r="E332" s="22" t="s">
        <v>92</v>
      </c>
      <c r="F332" s="22" t="s">
        <v>36</v>
      </c>
      <c r="G332" s="6"/>
      <c r="H332" s="6"/>
      <c r="I332" s="6"/>
      <c r="J332" s="6"/>
      <c r="M332" s="33"/>
      <c r="N332" s="22" t="s">
        <v>93</v>
      </c>
      <c r="O332" s="22" t="s">
        <v>90</v>
      </c>
      <c r="P332" s="22" t="s">
        <v>91</v>
      </c>
      <c r="Q332" s="22" t="s">
        <v>92</v>
      </c>
      <c r="R332" s="7" t="s">
        <v>36</v>
      </c>
      <c r="S332" s="6"/>
      <c r="T332" s="6"/>
      <c r="U332" s="6"/>
      <c r="V332" s="6"/>
    </row>
    <row r="333" spans="1:22">
      <c r="A333" s="43" t="s">
        <v>32</v>
      </c>
      <c r="B333" s="24">
        <f>SUM(B334:B337)</f>
        <v>127</v>
      </c>
      <c r="C333" s="24">
        <f>SUM(C334:C337)</f>
        <v>373</v>
      </c>
      <c r="D333" s="63">
        <f>SUM(D334:D337)</f>
        <v>19</v>
      </c>
      <c r="E333" s="63">
        <f>SUM(E334:E337)</f>
        <v>22.5</v>
      </c>
      <c r="F333" s="63">
        <f>SUM(F334:F337)</f>
        <v>0</v>
      </c>
      <c r="M333" s="43" t="s">
        <v>32</v>
      </c>
      <c r="N333" s="63">
        <f>SUM(N334:N337)</f>
        <v>561.98864661242874</v>
      </c>
      <c r="O333" s="63">
        <f>SUM(O334:O337)</f>
        <v>2536.1229253968527</v>
      </c>
      <c r="P333" s="63">
        <f>SUM(P334:P337)</f>
        <v>173.14955776173286</v>
      </c>
      <c r="Q333" s="63">
        <f>SUM(Q334:Q337)</f>
        <v>346.84881112569741</v>
      </c>
      <c r="R333" s="16"/>
      <c r="S333" s="18"/>
      <c r="T333" s="18"/>
      <c r="U333" s="18"/>
      <c r="V333" s="18"/>
    </row>
    <row r="334" spans="1:22">
      <c r="A334" s="41" t="str">
        <f>$A$5</f>
        <v>Gesellschaft 1</v>
      </c>
      <c r="B334" s="64">
        <v>1</v>
      </c>
      <c r="C334" s="64">
        <v>3</v>
      </c>
      <c r="D334" s="64">
        <v>0</v>
      </c>
      <c r="E334" s="64">
        <v>0</v>
      </c>
      <c r="F334" s="64"/>
      <c r="M334" s="41" t="str">
        <f>$A$5</f>
        <v>Gesellschaft 1</v>
      </c>
      <c r="N334" s="64">
        <v>1.40350877192982</v>
      </c>
      <c r="O334" s="64">
        <v>4.2105263157894735</v>
      </c>
      <c r="P334" s="64">
        <v>0</v>
      </c>
      <c r="Q334" s="64">
        <v>0</v>
      </c>
      <c r="R334" s="17"/>
      <c r="S334" s="18"/>
      <c r="T334" s="18"/>
      <c r="U334" s="18"/>
      <c r="V334" s="18"/>
    </row>
    <row r="335" spans="1:22">
      <c r="A335" s="41" t="str">
        <f>$A$6</f>
        <v>Gesellschaft 2</v>
      </c>
      <c r="B335" s="64">
        <v>24</v>
      </c>
      <c r="C335" s="64">
        <v>138</v>
      </c>
      <c r="D335" s="64">
        <v>0</v>
      </c>
      <c r="E335" s="64">
        <v>2</v>
      </c>
      <c r="F335" s="64"/>
      <c r="M335" s="41" t="str">
        <f>$A$6</f>
        <v>Gesellschaft 2</v>
      </c>
      <c r="N335" s="64">
        <v>34.909090909090914</v>
      </c>
      <c r="O335" s="64">
        <v>200.72727272727275</v>
      </c>
      <c r="P335" s="64">
        <v>0</v>
      </c>
      <c r="Q335" s="64">
        <v>2.9090909090909092</v>
      </c>
      <c r="R335" s="17"/>
      <c r="S335" s="18"/>
      <c r="T335" s="18"/>
      <c r="U335" s="18"/>
      <c r="V335" s="18"/>
    </row>
    <row r="336" spans="1:22">
      <c r="A336" s="41" t="str">
        <f>$A$7</f>
        <v>Gesellschaft 3</v>
      </c>
      <c r="B336" s="64">
        <v>102</v>
      </c>
      <c r="C336" s="64">
        <v>232</v>
      </c>
      <c r="D336" s="64">
        <v>19</v>
      </c>
      <c r="E336" s="64">
        <v>20.5</v>
      </c>
      <c r="F336" s="64"/>
      <c r="M336" s="41" t="str">
        <f>$A$7</f>
        <v>Gesellschaft 3</v>
      </c>
      <c r="N336" s="64">
        <v>164.23104693140797</v>
      </c>
      <c r="O336" s="64">
        <v>373.54512635379069</v>
      </c>
      <c r="P336" s="64">
        <v>30.592057761732857</v>
      </c>
      <c r="Q336" s="64">
        <v>33.007220216606505</v>
      </c>
      <c r="R336" s="17"/>
      <c r="S336" s="18"/>
      <c r="T336" s="18"/>
      <c r="U336" s="18"/>
      <c r="V336" s="18"/>
    </row>
    <row r="337" spans="1:22">
      <c r="A337" s="41" t="str">
        <f>$A$8</f>
        <v>etc.</v>
      </c>
      <c r="B337" s="64"/>
      <c r="C337" s="64"/>
      <c r="D337" s="64"/>
      <c r="E337" s="64"/>
      <c r="F337" s="64"/>
      <c r="M337" s="41" t="str">
        <f>$A$8</f>
        <v>etc.</v>
      </c>
      <c r="N337" s="64">
        <v>361.44499999999999</v>
      </c>
      <c r="O337" s="64">
        <v>1957.6399999999999</v>
      </c>
      <c r="P337" s="64">
        <v>142.5575</v>
      </c>
      <c r="Q337" s="64">
        <v>310.9325</v>
      </c>
      <c r="R337" s="17"/>
      <c r="S337" s="18"/>
      <c r="T337" s="18"/>
      <c r="U337" s="18"/>
      <c r="V337" s="18"/>
    </row>
    <row r="341" spans="1:22">
      <c r="A341" s="34" t="s">
        <v>88</v>
      </c>
    </row>
    <row r="342" spans="1:22">
      <c r="A342" s="33"/>
      <c r="B342" s="22" t="s">
        <v>27</v>
      </c>
      <c r="C342" s="22" t="s">
        <v>90</v>
      </c>
      <c r="D342" s="22" t="s">
        <v>91</v>
      </c>
      <c r="E342" s="22" t="s">
        <v>92</v>
      </c>
      <c r="F342" s="22" t="s">
        <v>36</v>
      </c>
      <c r="G342" s="6"/>
      <c r="H342" s="6"/>
      <c r="I342" s="6"/>
      <c r="J342" s="6"/>
    </row>
    <row r="343" spans="1:22">
      <c r="A343" s="43" t="s">
        <v>32</v>
      </c>
      <c r="B343" s="24">
        <f>SUM(B344:B347)</f>
        <v>127</v>
      </c>
      <c r="C343" s="24">
        <f>SUM(C344:C347)</f>
        <v>373</v>
      </c>
      <c r="D343" s="63">
        <f>SUM(D344:D347)</f>
        <v>19</v>
      </c>
      <c r="E343" s="63">
        <f>SUM(E344:E347)</f>
        <v>22.5</v>
      </c>
      <c r="F343" s="63">
        <f>SUM(F344:F347)</f>
        <v>0</v>
      </c>
    </row>
    <row r="344" spans="1:22">
      <c r="A344" s="41" t="str">
        <f>$A$12</f>
        <v>Werk 1</v>
      </c>
      <c r="B344" s="64">
        <v>1</v>
      </c>
      <c r="C344" s="64">
        <v>3</v>
      </c>
      <c r="D344" s="64">
        <v>0</v>
      </c>
      <c r="E344" s="64">
        <v>0</v>
      </c>
      <c r="F344" s="64"/>
    </row>
    <row r="345" spans="1:22">
      <c r="A345" s="41" t="str">
        <f>$A$13</f>
        <v>Werk 2</v>
      </c>
      <c r="B345" s="64">
        <v>24</v>
      </c>
      <c r="C345" s="64">
        <v>138</v>
      </c>
      <c r="D345" s="64">
        <v>0</v>
      </c>
      <c r="E345" s="64">
        <v>2</v>
      </c>
      <c r="F345" s="64"/>
    </row>
    <row r="346" spans="1:22">
      <c r="A346" s="41" t="str">
        <f>$A$14</f>
        <v>Werk 3</v>
      </c>
      <c r="B346" s="64">
        <v>102</v>
      </c>
      <c r="C346" s="64">
        <v>232</v>
      </c>
      <c r="D346" s="64">
        <v>19</v>
      </c>
      <c r="E346" s="64">
        <v>20.5</v>
      </c>
      <c r="F346" s="64"/>
    </row>
    <row r="347" spans="1:22">
      <c r="A347" s="41" t="str">
        <f>$A$15</f>
        <v>etc.</v>
      </c>
      <c r="B347" s="64"/>
      <c r="C347" s="64"/>
      <c r="D347" s="64"/>
      <c r="E347" s="64"/>
      <c r="F347" s="64"/>
    </row>
    <row r="350" spans="1:22">
      <c r="A350" s="34" t="s">
        <v>94</v>
      </c>
      <c r="M350" s="6" t="s">
        <v>95</v>
      </c>
    </row>
    <row r="351" spans="1:22">
      <c r="A351" s="33"/>
      <c r="B351" s="22" t="s">
        <v>27</v>
      </c>
      <c r="C351" s="22" t="s">
        <v>90</v>
      </c>
      <c r="D351" s="22" t="s">
        <v>91</v>
      </c>
      <c r="E351" s="22" t="s">
        <v>92</v>
      </c>
      <c r="F351" s="22" t="s">
        <v>36</v>
      </c>
      <c r="G351" s="22" t="s">
        <v>53</v>
      </c>
      <c r="H351" s="6"/>
      <c r="I351" s="6"/>
      <c r="J351" s="6"/>
      <c r="M351" s="33"/>
      <c r="N351" s="22" t="s">
        <v>93</v>
      </c>
      <c r="O351" s="22" t="s">
        <v>90</v>
      </c>
      <c r="P351" s="22" t="s">
        <v>91</v>
      </c>
      <c r="Q351" s="22" t="s">
        <v>92</v>
      </c>
      <c r="R351" s="22" t="s">
        <v>36</v>
      </c>
      <c r="S351" s="22" t="s">
        <v>53</v>
      </c>
      <c r="T351" s="6"/>
      <c r="U351" s="6"/>
      <c r="V351" s="6"/>
    </row>
    <row r="352" spans="1:22">
      <c r="A352" s="43" t="s">
        <v>32</v>
      </c>
      <c r="B352" s="24">
        <f>SUM(B353:B356)</f>
        <v>127</v>
      </c>
      <c r="C352" s="24">
        <f>SUM(C353:C356)</f>
        <v>4476</v>
      </c>
      <c r="D352" s="63">
        <f>SUM(D353:D356)</f>
        <v>228</v>
      </c>
      <c r="E352" s="63">
        <f>SUM(E353:E356)</f>
        <v>270</v>
      </c>
      <c r="F352" s="63">
        <f>SUM(F353:F356)</f>
        <v>0</v>
      </c>
      <c r="G352" s="63">
        <f>SUM(C352:F352)</f>
        <v>4974</v>
      </c>
      <c r="H352" s="19"/>
      <c r="I352" s="19"/>
      <c r="J352" s="19"/>
      <c r="M352" s="43" t="s">
        <v>32</v>
      </c>
      <c r="N352" s="63">
        <f>SUM(N353:N356)</f>
        <v>200.54364661242872</v>
      </c>
      <c r="O352" s="63">
        <f>SUM(O353:O356)</f>
        <v>6941.7951047622355</v>
      </c>
      <c r="P352" s="63">
        <f>SUM(P353:P356)</f>
        <v>367.10469314079427</v>
      </c>
      <c r="Q352" s="63">
        <f>SUM(Q353:Q356)</f>
        <v>430.99573350836897</v>
      </c>
      <c r="R352" s="63">
        <f>SUM(R353:R356)</f>
        <v>0</v>
      </c>
      <c r="S352" s="63">
        <f>SUM(O352:R352)</f>
        <v>7739.8955314113991</v>
      </c>
      <c r="T352" s="18"/>
      <c r="U352" s="18"/>
      <c r="V352" s="18"/>
    </row>
    <row r="353" spans="1:22">
      <c r="A353" s="41" t="str">
        <f>$A$5</f>
        <v>Gesellschaft 1</v>
      </c>
      <c r="B353" s="64">
        <v>1</v>
      </c>
      <c r="C353" s="64">
        <v>36</v>
      </c>
      <c r="D353" s="64">
        <v>0</v>
      </c>
      <c r="E353" s="64">
        <v>0</v>
      </c>
      <c r="F353" s="64"/>
      <c r="G353" s="69">
        <f>SUM(C353:F353)</f>
        <v>36</v>
      </c>
      <c r="H353" s="19"/>
      <c r="I353" s="19"/>
      <c r="J353" s="19"/>
      <c r="M353" s="41" t="str">
        <f>$A$5</f>
        <v>Gesellschaft 1</v>
      </c>
      <c r="N353" s="64">
        <v>1.4035087719298245</v>
      </c>
      <c r="O353" s="64">
        <v>50.526315789473685</v>
      </c>
      <c r="P353" s="64">
        <v>0</v>
      </c>
      <c r="Q353" s="64">
        <v>0</v>
      </c>
      <c r="R353" s="64"/>
      <c r="S353" s="69">
        <f>SUM(O353:R353)</f>
        <v>50.526315789473685</v>
      </c>
      <c r="T353" s="18"/>
      <c r="U353" s="18"/>
      <c r="V353" s="18"/>
    </row>
    <row r="354" spans="1:22">
      <c r="A354" s="41" t="str">
        <f>$A$6</f>
        <v>Gesellschaft 2</v>
      </c>
      <c r="B354" s="64">
        <v>24</v>
      </c>
      <c r="C354" s="64">
        <v>1656</v>
      </c>
      <c r="D354" s="64">
        <v>0</v>
      </c>
      <c r="E354" s="64">
        <v>24</v>
      </c>
      <c r="F354" s="64"/>
      <c r="G354" s="69">
        <f>SUM(C354:F354)</f>
        <v>1680</v>
      </c>
      <c r="H354" s="19"/>
      <c r="I354" s="19"/>
      <c r="J354" s="19"/>
      <c r="M354" s="41" t="str">
        <f>$A$6</f>
        <v>Gesellschaft 2</v>
      </c>
      <c r="N354" s="64">
        <v>34.909090909090914</v>
      </c>
      <c r="O354" s="64">
        <v>2408.727272727273</v>
      </c>
      <c r="P354" s="64">
        <v>0</v>
      </c>
      <c r="Q354" s="64">
        <v>34.909090909090907</v>
      </c>
      <c r="R354" s="64"/>
      <c r="S354" s="69">
        <f>SUM(O354:R354)</f>
        <v>2443.636363636364</v>
      </c>
      <c r="T354" s="18"/>
      <c r="U354" s="18"/>
      <c r="V354" s="18"/>
    </row>
    <row r="355" spans="1:22">
      <c r="A355" s="41" t="str">
        <f>$A$7</f>
        <v>Gesellschaft 3</v>
      </c>
      <c r="B355" s="64">
        <v>102</v>
      </c>
      <c r="C355" s="64">
        <v>2784</v>
      </c>
      <c r="D355" s="64">
        <v>228</v>
      </c>
      <c r="E355" s="64">
        <v>246</v>
      </c>
      <c r="F355" s="64"/>
      <c r="G355" s="69">
        <f>SUM(C355:F355)</f>
        <v>3258</v>
      </c>
      <c r="H355" s="19"/>
      <c r="I355" s="19"/>
      <c r="J355" s="19"/>
      <c r="M355" s="41" t="str">
        <f>$A$7</f>
        <v>Gesellschaft 3</v>
      </c>
      <c r="N355" s="64">
        <v>164.23104693140797</v>
      </c>
      <c r="O355" s="64">
        <v>4482.5415162454883</v>
      </c>
      <c r="P355" s="64">
        <v>367.10469314079427</v>
      </c>
      <c r="Q355" s="64">
        <v>396.08664259927809</v>
      </c>
      <c r="R355" s="64"/>
      <c r="S355" s="69">
        <f>SUM(O355:R355)</f>
        <v>5245.732851985561</v>
      </c>
      <c r="T355" s="18"/>
      <c r="U355" s="18"/>
      <c r="V355" s="18"/>
    </row>
    <row r="356" spans="1:22">
      <c r="A356" s="41" t="str">
        <f>$A$8</f>
        <v>etc.</v>
      </c>
      <c r="B356" s="64"/>
      <c r="C356" s="64"/>
      <c r="D356" s="64"/>
      <c r="E356" s="64"/>
      <c r="F356" s="64"/>
      <c r="G356" s="69"/>
      <c r="H356" s="19"/>
      <c r="I356" s="19"/>
      <c r="J356" s="19"/>
      <c r="M356" s="41" t="str">
        <f>$A$8</f>
        <v>etc.</v>
      </c>
      <c r="N356" s="64"/>
      <c r="O356" s="64"/>
      <c r="P356" s="64"/>
      <c r="Q356" s="64"/>
      <c r="R356" s="64"/>
      <c r="S356" s="69">
        <f>SUM(O356:R356)</f>
        <v>0</v>
      </c>
      <c r="T356" s="18"/>
      <c r="U356" s="18"/>
      <c r="V356" s="18"/>
    </row>
    <row r="357" spans="1:22">
      <c r="G357" s="70"/>
    </row>
    <row r="358" spans="1:22">
      <c r="G358" s="70"/>
    </row>
    <row r="359" spans="1:22">
      <c r="A359" s="34" t="s">
        <v>96</v>
      </c>
      <c r="G359" s="70"/>
      <c r="M359" s="6" t="s">
        <v>97</v>
      </c>
    </row>
    <row r="360" spans="1:22">
      <c r="A360" s="33"/>
      <c r="B360" s="22" t="s">
        <v>27</v>
      </c>
      <c r="C360" s="22" t="s">
        <v>90</v>
      </c>
      <c r="D360" s="22" t="s">
        <v>91</v>
      </c>
      <c r="E360" s="22" t="s">
        <v>92</v>
      </c>
      <c r="F360" s="22" t="s">
        <v>36</v>
      </c>
      <c r="G360" s="71" t="s">
        <v>53</v>
      </c>
      <c r="H360" s="6"/>
      <c r="I360" s="6"/>
      <c r="J360" s="6"/>
      <c r="M360" s="33"/>
      <c r="N360" s="22" t="s">
        <v>93</v>
      </c>
      <c r="O360" s="22" t="s">
        <v>90</v>
      </c>
      <c r="P360" s="22" t="s">
        <v>91</v>
      </c>
      <c r="Q360" s="22" t="s">
        <v>92</v>
      </c>
      <c r="R360" s="22" t="s">
        <v>36</v>
      </c>
      <c r="S360" s="22" t="s">
        <v>53</v>
      </c>
      <c r="T360" s="6"/>
      <c r="U360" s="6"/>
      <c r="V360" s="6"/>
    </row>
    <row r="361" spans="1:22">
      <c r="A361" s="43" t="s">
        <v>98</v>
      </c>
      <c r="B361" s="24"/>
      <c r="C361" s="24">
        <v>4</v>
      </c>
      <c r="D361" s="63">
        <v>12</v>
      </c>
      <c r="E361" s="63">
        <v>14</v>
      </c>
      <c r="F361" s="63"/>
      <c r="G361" s="63"/>
      <c r="H361" s="20"/>
      <c r="I361" s="20"/>
      <c r="J361" s="20"/>
      <c r="M361" s="43" t="s">
        <v>98</v>
      </c>
      <c r="N361" s="63">
        <f>SUM(N362:N365)</f>
        <v>401.08729322485738</v>
      </c>
      <c r="O361" s="63">
        <f>SUM(O362:O365)</f>
        <v>55534.360838097884</v>
      </c>
      <c r="P361" s="63">
        <f>SUM(P362:P365)</f>
        <v>8810.5126353790638</v>
      </c>
      <c r="Q361" s="63">
        <f>SUM(Q362:Q365)</f>
        <v>12067.880538234333</v>
      </c>
      <c r="R361" s="63">
        <f>SUM(R362:R365)</f>
        <v>0</v>
      </c>
      <c r="S361" s="69">
        <f t="shared" ref="S361:S366" si="13">SUM(O361:R361)</f>
        <v>76412.75401171128</v>
      </c>
      <c r="T361" s="6"/>
      <c r="U361" s="6"/>
      <c r="V361" s="6"/>
    </row>
    <row r="362" spans="1:22">
      <c r="A362" s="41" t="s">
        <v>32</v>
      </c>
      <c r="B362" s="64">
        <f>SUM(B363:B366)</f>
        <v>127</v>
      </c>
      <c r="C362" s="64">
        <f>SUM(C363:C366)</f>
        <v>17904</v>
      </c>
      <c r="D362" s="64">
        <f>SUM(D363:D366)</f>
        <v>2736</v>
      </c>
      <c r="E362" s="64">
        <f>SUM(E363:E366)</f>
        <v>3780</v>
      </c>
      <c r="F362" s="64"/>
      <c r="G362" s="69">
        <f>SUM(C362:F362)</f>
        <v>24420</v>
      </c>
      <c r="H362" s="19"/>
      <c r="I362" s="19"/>
      <c r="J362" s="19"/>
      <c r="M362" s="41" t="s">
        <v>32</v>
      </c>
      <c r="N362" s="64">
        <f>SUM(N363:N366)</f>
        <v>200.54364661242872</v>
      </c>
      <c r="O362" s="64">
        <f>SUM(O363:O366)</f>
        <v>27767.180419048942</v>
      </c>
      <c r="P362" s="64">
        <f>SUM(P363:P366)</f>
        <v>4405.2563176895319</v>
      </c>
      <c r="Q362" s="64">
        <f>SUM(Q363:Q366)</f>
        <v>6033.9402691171663</v>
      </c>
      <c r="R362" s="64"/>
      <c r="S362" s="69">
        <f t="shared" si="13"/>
        <v>38206.37700585564</v>
      </c>
      <c r="T362" s="18"/>
      <c r="U362" s="18"/>
      <c r="V362" s="18"/>
    </row>
    <row r="363" spans="1:22">
      <c r="A363" s="41" t="str">
        <f>$A$5</f>
        <v>Gesellschaft 1</v>
      </c>
      <c r="B363" s="64">
        <v>1</v>
      </c>
      <c r="C363" s="64">
        <v>144</v>
      </c>
      <c r="D363" s="64">
        <v>0</v>
      </c>
      <c r="E363" s="64">
        <v>0</v>
      </c>
      <c r="F363" s="64"/>
      <c r="G363" s="69">
        <f>SUM(C363:F363)</f>
        <v>144</v>
      </c>
      <c r="H363" s="19"/>
      <c r="I363" s="19"/>
      <c r="J363" s="19"/>
      <c r="M363" s="41" t="str">
        <f>$A$5</f>
        <v>Gesellschaft 1</v>
      </c>
      <c r="N363" s="64">
        <v>1.40350877192982</v>
      </c>
      <c r="O363" s="64">
        <v>202.10526315789474</v>
      </c>
      <c r="P363" s="64">
        <v>0</v>
      </c>
      <c r="Q363" s="64">
        <v>0</v>
      </c>
      <c r="R363" s="64"/>
      <c r="S363" s="69">
        <f t="shared" si="13"/>
        <v>202.10526315789474</v>
      </c>
      <c r="T363" s="18"/>
      <c r="U363" s="18"/>
      <c r="V363" s="18"/>
    </row>
    <row r="364" spans="1:22">
      <c r="A364" s="41" t="str">
        <f>$A$6</f>
        <v>Gesellschaft 2</v>
      </c>
      <c r="B364" s="64">
        <v>24</v>
      </c>
      <c r="C364" s="64">
        <v>6624</v>
      </c>
      <c r="D364" s="64">
        <v>0</v>
      </c>
      <c r="E364" s="64">
        <v>336</v>
      </c>
      <c r="F364" s="64"/>
      <c r="G364" s="69">
        <f>SUM(C364:F364)</f>
        <v>6960</v>
      </c>
      <c r="H364" s="19"/>
      <c r="I364" s="19"/>
      <c r="J364" s="19"/>
      <c r="M364" s="41" t="str">
        <f>$A$6</f>
        <v>Gesellschaft 2</v>
      </c>
      <c r="N364" s="64">
        <v>34.909090909090914</v>
      </c>
      <c r="O364" s="64">
        <v>9634.9090909090919</v>
      </c>
      <c r="P364" s="64">
        <v>0</v>
      </c>
      <c r="Q364" s="64">
        <v>488.7272727272728</v>
      </c>
      <c r="R364" s="64"/>
      <c r="S364" s="69">
        <f t="shared" si="13"/>
        <v>10123.636363636364</v>
      </c>
      <c r="T364" s="18"/>
      <c r="U364" s="18"/>
      <c r="V364" s="18"/>
    </row>
    <row r="365" spans="1:22">
      <c r="A365" s="41" t="str">
        <f>$A$7</f>
        <v>Gesellschaft 3</v>
      </c>
      <c r="B365" s="64">
        <v>102</v>
      </c>
      <c r="C365" s="64">
        <v>11136</v>
      </c>
      <c r="D365" s="64">
        <v>2736</v>
      </c>
      <c r="E365" s="64">
        <v>3444</v>
      </c>
      <c r="F365" s="64"/>
      <c r="G365" s="69">
        <f>SUM(C365:F365)</f>
        <v>17316</v>
      </c>
      <c r="H365" s="19"/>
      <c r="I365" s="19"/>
      <c r="J365" s="19"/>
      <c r="M365" s="41" t="str">
        <f>$A$7</f>
        <v>Gesellschaft 3</v>
      </c>
      <c r="N365" s="64">
        <v>164.23104693140797</v>
      </c>
      <c r="O365" s="64">
        <v>17930.166064981953</v>
      </c>
      <c r="P365" s="64">
        <v>4405.2563176895319</v>
      </c>
      <c r="Q365" s="64">
        <v>5545.2129963898933</v>
      </c>
      <c r="R365" s="64"/>
      <c r="S365" s="69">
        <f t="shared" si="13"/>
        <v>27880.635379061379</v>
      </c>
      <c r="T365" s="18"/>
      <c r="U365" s="18"/>
      <c r="V365" s="18"/>
    </row>
    <row r="366" spans="1:22">
      <c r="A366" s="33" t="str">
        <f>$A$8</f>
        <v>etc.</v>
      </c>
      <c r="B366" s="64"/>
      <c r="C366" s="64"/>
      <c r="D366" s="64"/>
      <c r="E366" s="64"/>
      <c r="F366" s="64"/>
      <c r="G366" s="69">
        <f>SUM(C366:F366)</f>
        <v>0</v>
      </c>
      <c r="H366" s="19"/>
      <c r="I366" s="19"/>
      <c r="J366" s="19"/>
      <c r="M366" s="33" t="str">
        <f>$A$8</f>
        <v>etc.</v>
      </c>
      <c r="N366" s="64"/>
      <c r="O366" s="64"/>
      <c r="P366" s="64"/>
      <c r="Q366" s="64"/>
      <c r="R366" s="64"/>
      <c r="S366" s="69">
        <f t="shared" si="13"/>
        <v>0</v>
      </c>
      <c r="T366" s="18"/>
      <c r="U366" s="18"/>
      <c r="V366" s="18"/>
    </row>
    <row r="369" spans="1:10">
      <c r="A369" s="34" t="s">
        <v>99</v>
      </c>
    </row>
    <row r="370" spans="1:10">
      <c r="A370" s="33"/>
      <c r="B370" s="22" t="s">
        <v>90</v>
      </c>
      <c r="C370" s="22" t="s">
        <v>91</v>
      </c>
      <c r="D370" s="22" t="s">
        <v>92</v>
      </c>
      <c r="E370" s="22" t="s">
        <v>36</v>
      </c>
      <c r="F370" s="22" t="s">
        <v>53</v>
      </c>
      <c r="G370" s="6"/>
      <c r="H370" s="6"/>
      <c r="I370" s="6"/>
      <c r="J370" s="6"/>
    </row>
    <row r="371" spans="1:10">
      <c r="A371" s="43" t="s">
        <v>32</v>
      </c>
      <c r="B371" s="24">
        <f>SUM(B372:B375)</f>
        <v>5.136928377524054</v>
      </c>
      <c r="C371" s="24">
        <f>SUM(C372:C375)</f>
        <v>0.81497241877256343</v>
      </c>
      <c r="D371" s="63">
        <f>SUM(D372:D375)</f>
        <v>1.1162789497866759</v>
      </c>
      <c r="E371" s="63">
        <f>SUM(E372:E375)</f>
        <v>0</v>
      </c>
      <c r="F371" s="26">
        <f>SUM(B371:E371)</f>
        <v>7.0681797460832936</v>
      </c>
      <c r="G371" s="21"/>
      <c r="H371" s="21"/>
      <c r="I371" s="21"/>
      <c r="J371" s="21"/>
    </row>
    <row r="372" spans="1:10">
      <c r="A372" s="41" t="str">
        <f>$A$5</f>
        <v>Gesellschaft 1</v>
      </c>
      <c r="B372" s="64">
        <v>3.7389473684210528E-2</v>
      </c>
      <c r="C372" s="64">
        <v>0</v>
      </c>
      <c r="D372" s="64">
        <v>0</v>
      </c>
      <c r="E372" s="64"/>
      <c r="F372" s="30">
        <f>SUM(B372:E372)</f>
        <v>3.7389473684210528E-2</v>
      </c>
      <c r="G372" s="21"/>
      <c r="H372" s="21"/>
      <c r="I372" s="21"/>
      <c r="J372" s="21"/>
    </row>
    <row r="373" spans="1:10">
      <c r="A373" s="41" t="str">
        <f>$A$6</f>
        <v>Gesellschaft 2</v>
      </c>
      <c r="B373" s="64">
        <v>1.7824581818181819</v>
      </c>
      <c r="C373" s="64">
        <v>0</v>
      </c>
      <c r="D373" s="64">
        <v>9.041454545454547E-2</v>
      </c>
      <c r="E373" s="64"/>
      <c r="F373" s="30">
        <f>SUM(B373:E373)</f>
        <v>1.8728727272727275</v>
      </c>
      <c r="G373" s="21"/>
      <c r="H373" s="21"/>
      <c r="I373" s="21"/>
      <c r="J373" s="21"/>
    </row>
    <row r="374" spans="1:10">
      <c r="A374" s="41" t="str">
        <f>$A$7</f>
        <v>Gesellschaft 3</v>
      </c>
      <c r="B374" s="64">
        <v>3.3170807220216614</v>
      </c>
      <c r="C374" s="64">
        <v>0.81497241877256343</v>
      </c>
      <c r="D374" s="64">
        <v>1.0258644043321303</v>
      </c>
      <c r="E374" s="64"/>
      <c r="F374" s="30">
        <f>SUM(B374:E374)</f>
        <v>5.1579175451263559</v>
      </c>
      <c r="G374" s="21"/>
      <c r="H374" s="21"/>
      <c r="I374" s="21"/>
      <c r="J374" s="21"/>
    </row>
    <row r="375" spans="1:10">
      <c r="A375" s="41" t="str">
        <f>$A$8</f>
        <v>etc.</v>
      </c>
      <c r="B375" s="64"/>
      <c r="C375" s="64"/>
      <c r="D375" s="64"/>
      <c r="E375" s="64"/>
      <c r="F375" s="30">
        <f>SUM(B375:E375)</f>
        <v>0</v>
      </c>
      <c r="G375" s="21"/>
      <c r="H375" s="21"/>
      <c r="I375" s="21"/>
      <c r="J375" s="21"/>
    </row>
    <row r="378" spans="1:10">
      <c r="A378" s="34" t="s">
        <v>100</v>
      </c>
    </row>
    <row r="379" spans="1:10">
      <c r="A379" s="33"/>
      <c r="B379" s="22" t="s">
        <v>90</v>
      </c>
      <c r="C379" s="22" t="s">
        <v>91</v>
      </c>
      <c r="D379" s="22" t="s">
        <v>92</v>
      </c>
      <c r="E379" s="22" t="s">
        <v>36</v>
      </c>
      <c r="F379" s="22" t="s">
        <v>53</v>
      </c>
      <c r="G379" s="6"/>
      <c r="H379" s="6"/>
      <c r="I379" s="6"/>
      <c r="J379" s="6"/>
    </row>
    <row r="380" spans="1:10">
      <c r="A380" s="43" t="s">
        <v>101</v>
      </c>
      <c r="B380" s="62">
        <v>0.15</v>
      </c>
      <c r="C380" s="62">
        <v>0.15</v>
      </c>
      <c r="D380" s="62">
        <v>0.15</v>
      </c>
      <c r="E380" s="62"/>
      <c r="F380" s="30">
        <f t="shared" ref="F380:F385" si="14">SUM(B380:E380)</f>
        <v>0.44999999999999996</v>
      </c>
      <c r="G380" s="6"/>
      <c r="H380" s="6"/>
      <c r="I380" s="6"/>
    </row>
    <row r="381" spans="1:10">
      <c r="A381" s="41" t="s">
        <v>32</v>
      </c>
      <c r="B381" s="64">
        <f>SUM(B382:B385)</f>
        <v>4165.0770628573409</v>
      </c>
      <c r="C381" s="64">
        <f>SUM(C382:C385)</f>
        <v>660.78844765342978</v>
      </c>
      <c r="D381" s="64">
        <f>SUM(D382:D385)</f>
        <v>905.09104036757481</v>
      </c>
      <c r="E381" s="64"/>
      <c r="F381" s="30">
        <f t="shared" si="14"/>
        <v>5730.9565508783453</v>
      </c>
      <c r="G381" s="21"/>
      <c r="H381" s="21"/>
      <c r="I381" s="21"/>
      <c r="J381" s="21"/>
    </row>
    <row r="382" spans="1:10">
      <c r="A382" s="41" t="str">
        <f>$A$5</f>
        <v>Gesellschaft 1</v>
      </c>
      <c r="B382" s="64">
        <v>30.315789473684209</v>
      </c>
      <c r="C382" s="64">
        <v>0</v>
      </c>
      <c r="D382" s="64">
        <v>0</v>
      </c>
      <c r="E382" s="64"/>
      <c r="F382" s="30">
        <f t="shared" si="14"/>
        <v>30.315789473684209</v>
      </c>
      <c r="G382" s="21"/>
      <c r="H382" s="21"/>
      <c r="I382" s="21"/>
      <c r="J382" s="21"/>
    </row>
    <row r="383" spans="1:10">
      <c r="A383" s="41" t="str">
        <f>$A$6</f>
        <v>Gesellschaft 2</v>
      </c>
      <c r="B383" s="64">
        <v>1445.2363636363636</v>
      </c>
      <c r="C383" s="64">
        <v>0</v>
      </c>
      <c r="D383" s="64">
        <v>73.309090909090912</v>
      </c>
      <c r="E383" s="64"/>
      <c r="F383" s="30">
        <f t="shared" si="14"/>
        <v>1518.5454545454545</v>
      </c>
      <c r="G383" s="21"/>
      <c r="H383" s="21"/>
      <c r="I383" s="21"/>
      <c r="J383" s="21"/>
    </row>
    <row r="384" spans="1:10">
      <c r="A384" s="41" t="str">
        <f>$A$7</f>
        <v>Gesellschaft 3</v>
      </c>
      <c r="B384" s="64">
        <v>2689.5249097472929</v>
      </c>
      <c r="C384" s="64">
        <v>660.78844765342978</v>
      </c>
      <c r="D384" s="64">
        <v>831.78194945848395</v>
      </c>
      <c r="E384" s="64"/>
      <c r="F384" s="30">
        <f t="shared" si="14"/>
        <v>4182.0953068592062</v>
      </c>
      <c r="G384" s="21"/>
      <c r="H384" s="21"/>
      <c r="I384" s="21"/>
      <c r="J384" s="21"/>
    </row>
    <row r="385" spans="1:10">
      <c r="A385" s="33" t="str">
        <f>$A$8</f>
        <v>etc.</v>
      </c>
      <c r="B385" s="64"/>
      <c r="C385" s="64"/>
      <c r="D385" s="64"/>
      <c r="E385" s="64"/>
      <c r="F385" s="30">
        <f t="shared" si="14"/>
        <v>0</v>
      </c>
      <c r="G385" s="21"/>
      <c r="H385" s="21"/>
      <c r="I385" s="21"/>
      <c r="J385" s="21"/>
    </row>
    <row r="388" spans="1:10">
      <c r="A388" s="34" t="s">
        <v>102</v>
      </c>
    </row>
    <row r="389" spans="1:10">
      <c r="A389" s="65"/>
      <c r="B389" s="66" t="s">
        <v>103</v>
      </c>
      <c r="C389" s="66" t="s">
        <v>104</v>
      </c>
      <c r="D389" s="66" t="s">
        <v>53</v>
      </c>
    </row>
    <row r="390" spans="1:10">
      <c r="A390" s="67" t="s">
        <v>32</v>
      </c>
      <c r="B390" s="26">
        <v>739.23999923042936</v>
      </c>
      <c r="C390" s="26">
        <v>7.0681797460832936</v>
      </c>
      <c r="D390" s="26">
        <f>SUM(B390:C390)</f>
        <v>746.30817897651264</v>
      </c>
    </row>
    <row r="391" spans="1:10">
      <c r="A391" s="68" t="str">
        <f>$A$5</f>
        <v>Gesellschaft 1</v>
      </c>
      <c r="B391" s="62">
        <v>95.873829594074081</v>
      </c>
      <c r="C391" s="62">
        <v>3.7389473684210528E-2</v>
      </c>
      <c r="D391" s="62">
        <f>SUM(B391:C391)</f>
        <v>95.911219067758296</v>
      </c>
    </row>
    <row r="392" spans="1:10">
      <c r="A392" s="68" t="str">
        <f>$A$6</f>
        <v>Gesellschaft 2</v>
      </c>
      <c r="B392" s="62">
        <v>78.794755938461549</v>
      </c>
      <c r="C392" s="62">
        <v>1.8728727272727275</v>
      </c>
      <c r="D392" s="62">
        <f>SUM(B392:C392)</f>
        <v>80.66762866573427</v>
      </c>
    </row>
    <row r="393" spans="1:10">
      <c r="A393" s="68" t="str">
        <f>$A$7</f>
        <v>Gesellschaft 3</v>
      </c>
      <c r="B393" s="62">
        <v>569.68826343777948</v>
      </c>
      <c r="C393" s="62">
        <v>5.1579175451263559</v>
      </c>
      <c r="D393" s="62">
        <f>SUM(B393:C393)</f>
        <v>574.84618098290582</v>
      </c>
    </row>
    <row r="394" spans="1:10">
      <c r="A394" s="68" t="str">
        <f>$A$8</f>
        <v>etc.</v>
      </c>
      <c r="B394" s="62"/>
      <c r="C394" s="62"/>
      <c r="D394" s="62"/>
    </row>
  </sheetData>
  <sheetProtection algorithmName="SHA-512" hashValue="rOntfq+o4veqOMvix8fjZibsA1sb8d1Wq8kcfQQjWEZ8ixhPZER7fMS19tHEhQrfzorDJj+x+zs9Dv+AMlP78A==" saltValue="gML+yOctzaq22c3HFX67NQ==" spinCount="100000" sheet="1" objects="1" scenarios="1"/>
  <mergeCells count="12">
    <mergeCell ref="Q44:U44"/>
    <mergeCell ref="V44:Z44"/>
    <mergeCell ref="AA44:AE44"/>
    <mergeCell ref="B36:F36"/>
    <mergeCell ref="G36:K36"/>
    <mergeCell ref="L36:P36"/>
    <mergeCell ref="Q36:U36"/>
    <mergeCell ref="V36:Z36"/>
    <mergeCell ref="AA36:AE36"/>
    <mergeCell ref="B44:F44"/>
    <mergeCell ref="G44:K44"/>
    <mergeCell ref="L44:P44"/>
  </mergeCells>
  <hyperlinks>
    <hyperlink ref="T167" r:id="rId1" xr:uid="{00000000-0004-0000-0100-000000000000}"/>
    <hyperlink ref="V167" r:id="rId2" xr:uid="{00000000-0004-0000-0100-000001000000}"/>
    <hyperlink ref="B168" r:id="rId3" xr:uid="{00000000-0004-0000-0100-000002000000}"/>
    <hyperlink ref="B169" r:id="rId4" xr:uid="{00000000-0004-0000-0100-000003000000}"/>
  </hyperlinks>
  <pageMargins left="0.7" right="0.7" top="0.78740157499999996" bottom="0.78740157499999996" header="0.3" footer="0.3"/>
  <pageSetup paperSize="9" orientation="portrait" r:id="rId5"/>
  <drawing r:id="rId6"/>
  <legacy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D97"/>
  <sheetViews>
    <sheetView topLeftCell="A73" zoomScale="70" zoomScaleNormal="70" workbookViewId="0">
      <selection sqref="A1:V9"/>
    </sheetView>
  </sheetViews>
  <sheetFormatPr baseColWidth="10" defaultColWidth="11.453125" defaultRowHeight="13"/>
  <cols>
    <col min="1" max="1" width="22.1796875" style="140" customWidth="1"/>
    <col min="2" max="2" width="11.453125" style="140"/>
    <col min="3" max="3" width="8.81640625" style="140" bestFit="1" customWidth="1"/>
    <col min="4" max="5" width="7.81640625" style="140" bestFit="1" customWidth="1"/>
    <col min="6" max="6" width="5.26953125" style="140" bestFit="1" customWidth="1"/>
    <col min="7" max="7" width="8.81640625" style="140" bestFit="1" customWidth="1"/>
    <col min="8" max="8" width="3.81640625" style="140" bestFit="1" customWidth="1"/>
    <col min="9" max="9" width="4.1796875" style="140" bestFit="1" customWidth="1"/>
    <col min="10" max="11" width="3.81640625" style="140" bestFit="1" customWidth="1"/>
    <col min="12" max="12" width="4.453125" style="140" bestFit="1" customWidth="1"/>
    <col min="13" max="16" width="3.81640625" style="140" bestFit="1" customWidth="1"/>
    <col min="17" max="17" width="15.7265625" style="140" customWidth="1"/>
    <col min="18" max="18" width="5.1796875" style="140" customWidth="1"/>
    <col min="19" max="19" width="8.81640625" style="140" bestFit="1" customWidth="1"/>
    <col min="20" max="21" width="7.81640625" style="140" bestFit="1" customWidth="1"/>
    <col min="22" max="22" width="4.453125" style="140" bestFit="1" customWidth="1"/>
    <col min="23" max="23" width="8.81640625" style="140" bestFit="1" customWidth="1"/>
    <col min="24" max="30" width="3.81640625" style="140" bestFit="1" customWidth="1"/>
    <col min="31" max="31" width="5.7265625" style="140" customWidth="1"/>
    <col min="32" max="32" width="4.453125" style="140" bestFit="1" customWidth="1"/>
    <col min="33" max="33" width="8.1796875" style="140" bestFit="1" customWidth="1"/>
    <col min="34" max="35" width="6.7265625" style="140" bestFit="1" customWidth="1"/>
    <col min="36" max="36" width="3.81640625" style="140" bestFit="1" customWidth="1"/>
    <col min="37" max="37" width="8.1796875" style="140" bestFit="1" customWidth="1"/>
    <col min="38" max="41" width="3.81640625" style="140" bestFit="1" customWidth="1"/>
    <col min="42" max="42" width="4.453125" style="140" bestFit="1" customWidth="1"/>
    <col min="43" max="43" width="4.81640625" style="140" customWidth="1"/>
    <col min="44" max="44" width="4.7265625" style="140" customWidth="1"/>
    <col min="45" max="46" width="4.453125" style="140" customWidth="1"/>
    <col min="47" max="47" width="4" style="140" customWidth="1"/>
    <col min="48" max="48" width="4.7265625" style="140" customWidth="1"/>
    <col min="49" max="49" width="3.7265625" style="140" customWidth="1"/>
    <col min="50" max="53" width="4.7265625" style="140" customWidth="1"/>
    <col min="54" max="54" width="4.1796875" style="140" customWidth="1"/>
    <col min="55" max="55" width="4.453125" style="140" customWidth="1"/>
    <col min="56" max="56" width="4.54296875" style="140" customWidth="1"/>
    <col min="57" max="57" width="5.26953125" style="140" customWidth="1"/>
    <col min="58" max="58" width="4.54296875" style="140" customWidth="1"/>
    <col min="59" max="59" width="5" style="140" customWidth="1"/>
    <col min="60" max="60" width="4.81640625" style="140" customWidth="1"/>
    <col min="61" max="61" width="4.453125" style="140" customWidth="1"/>
    <col min="62" max="62" width="4.81640625" style="140" customWidth="1"/>
    <col min="63" max="63" width="4.1796875" style="140" customWidth="1"/>
    <col min="64" max="64" width="4.81640625" style="140" customWidth="1"/>
    <col min="65" max="65" width="5.453125" style="140" customWidth="1"/>
    <col min="66" max="66" width="4.453125" style="140" customWidth="1"/>
    <col min="67" max="67" width="4.7265625" style="140" customWidth="1"/>
    <col min="68" max="68" width="4" style="140" customWidth="1"/>
    <col min="69" max="69" width="4.26953125" style="140" customWidth="1"/>
    <col min="70" max="70" width="4.7265625" style="140" customWidth="1"/>
    <col min="71" max="71" width="5.453125" style="140" customWidth="1"/>
    <col min="72" max="72" width="5.26953125" style="140" customWidth="1"/>
    <col min="73" max="73" width="4.54296875" style="140" customWidth="1"/>
    <col min="74" max="74" width="4.453125" style="140" customWidth="1"/>
    <col min="75" max="75" width="4.26953125" style="140" customWidth="1"/>
    <col min="76" max="76" width="5.26953125" style="140" customWidth="1"/>
    <col min="77" max="77" width="4.54296875" style="140" customWidth="1"/>
    <col min="78" max="78" width="4.7265625" style="140" customWidth="1"/>
    <col min="79" max="79" width="5.453125" style="140" customWidth="1"/>
    <col min="80" max="80" width="4.81640625" style="140" customWidth="1"/>
    <col min="81" max="81" width="4" style="140" customWidth="1"/>
    <col min="82" max="82" width="4.7265625" style="140" customWidth="1"/>
    <col min="83" max="16384" width="11.453125" style="140"/>
  </cols>
  <sheetData>
    <row r="1" spans="1:82" s="137" customFormat="1" ht="14.5">
      <c r="A1" s="137" t="s">
        <v>181</v>
      </c>
    </row>
    <row r="3" spans="1:82">
      <c r="A3" s="138"/>
      <c r="B3" s="139"/>
      <c r="C3" s="241" t="s">
        <v>90</v>
      </c>
      <c r="D3" s="242"/>
      <c r="E3" s="242"/>
      <c r="F3" s="242"/>
      <c r="G3" s="242"/>
      <c r="H3" s="242"/>
      <c r="I3" s="242"/>
      <c r="J3" s="242"/>
      <c r="K3" s="242"/>
      <c r="L3" s="243"/>
      <c r="M3" s="244" t="s">
        <v>91</v>
      </c>
      <c r="N3" s="245"/>
      <c r="O3" s="245"/>
      <c r="P3" s="245"/>
      <c r="Q3" s="245"/>
      <c r="R3" s="245"/>
      <c r="S3" s="245"/>
      <c r="T3" s="245"/>
      <c r="U3" s="245"/>
      <c r="V3" s="246"/>
      <c r="W3" s="241" t="s">
        <v>92</v>
      </c>
      <c r="X3" s="242"/>
      <c r="Y3" s="242"/>
      <c r="Z3" s="242"/>
      <c r="AA3" s="242"/>
      <c r="AB3" s="242"/>
      <c r="AC3" s="242"/>
      <c r="AD3" s="242"/>
      <c r="AE3" s="242"/>
      <c r="AF3" s="243"/>
      <c r="AG3" s="244" t="s">
        <v>36</v>
      </c>
      <c r="AH3" s="245"/>
      <c r="AI3" s="245"/>
      <c r="AJ3" s="245"/>
      <c r="AK3" s="245"/>
      <c r="AL3" s="245"/>
      <c r="AM3" s="245"/>
      <c r="AN3" s="245"/>
      <c r="AO3" s="245"/>
      <c r="AP3" s="246"/>
      <c r="AQ3" s="240"/>
      <c r="AR3" s="240"/>
      <c r="AS3" s="240"/>
      <c r="AT3" s="240"/>
      <c r="AU3" s="240"/>
      <c r="AV3" s="240"/>
      <c r="AW3" s="240"/>
      <c r="AX3" s="240"/>
      <c r="AY3" s="240"/>
      <c r="AZ3" s="240"/>
      <c r="BA3" s="240"/>
      <c r="BB3" s="240"/>
      <c r="BC3" s="240"/>
      <c r="BD3" s="240"/>
      <c r="BE3" s="240"/>
      <c r="BF3" s="240"/>
      <c r="BG3" s="240"/>
      <c r="BH3" s="240"/>
      <c r="BI3" s="240"/>
      <c r="BJ3" s="240"/>
      <c r="BK3" s="240"/>
      <c r="BL3" s="240"/>
      <c r="BM3" s="240"/>
      <c r="BN3" s="240"/>
      <c r="BO3" s="240"/>
      <c r="BP3" s="240"/>
      <c r="BQ3" s="240"/>
      <c r="BR3" s="240"/>
      <c r="BS3" s="240"/>
      <c r="BT3" s="240"/>
      <c r="BU3" s="240"/>
      <c r="BV3" s="240"/>
      <c r="BW3" s="240"/>
      <c r="BX3" s="240"/>
      <c r="BY3" s="240"/>
      <c r="BZ3" s="240"/>
      <c r="CA3" s="240"/>
      <c r="CB3" s="240"/>
      <c r="CC3" s="240"/>
    </row>
    <row r="4" spans="1:82" ht="95">
      <c r="A4" s="138"/>
      <c r="B4" s="141" t="s">
        <v>27</v>
      </c>
      <c r="C4" s="142" t="s">
        <v>105</v>
      </c>
      <c r="D4" s="143" t="s">
        <v>106</v>
      </c>
      <c r="E4" s="143" t="s">
        <v>107</v>
      </c>
      <c r="F4" s="143" t="s">
        <v>108</v>
      </c>
      <c r="G4" s="143" t="s">
        <v>109</v>
      </c>
      <c r="H4" s="143" t="s">
        <v>110</v>
      </c>
      <c r="I4" s="143" t="s">
        <v>111</v>
      </c>
      <c r="J4" s="143" t="s">
        <v>112</v>
      </c>
      <c r="K4" s="143" t="s">
        <v>25</v>
      </c>
      <c r="L4" s="144" t="s">
        <v>26</v>
      </c>
      <c r="M4" s="145" t="s">
        <v>105</v>
      </c>
      <c r="N4" s="146" t="s">
        <v>106</v>
      </c>
      <c r="O4" s="146" t="s">
        <v>107</v>
      </c>
      <c r="P4" s="146" t="s">
        <v>108</v>
      </c>
      <c r="Q4" s="146" t="s">
        <v>109</v>
      </c>
      <c r="R4" s="146" t="s">
        <v>110</v>
      </c>
      <c r="S4" s="146" t="s">
        <v>111</v>
      </c>
      <c r="T4" s="146" t="s">
        <v>112</v>
      </c>
      <c r="U4" s="146" t="s">
        <v>25</v>
      </c>
      <c r="V4" s="147" t="s">
        <v>26</v>
      </c>
      <c r="W4" s="142" t="s">
        <v>105</v>
      </c>
      <c r="X4" s="143" t="s">
        <v>106</v>
      </c>
      <c r="Y4" s="143" t="s">
        <v>107</v>
      </c>
      <c r="Z4" s="143" t="s">
        <v>108</v>
      </c>
      <c r="AA4" s="143" t="s">
        <v>109</v>
      </c>
      <c r="AB4" s="143" t="s">
        <v>110</v>
      </c>
      <c r="AC4" s="143" t="s">
        <v>111</v>
      </c>
      <c r="AD4" s="143" t="s">
        <v>112</v>
      </c>
      <c r="AE4" s="143" t="s">
        <v>25</v>
      </c>
      <c r="AF4" s="144" t="s">
        <v>26</v>
      </c>
      <c r="AG4" s="145" t="s">
        <v>105</v>
      </c>
      <c r="AH4" s="146" t="s">
        <v>106</v>
      </c>
      <c r="AI4" s="146" t="s">
        <v>107</v>
      </c>
      <c r="AJ4" s="146" t="s">
        <v>108</v>
      </c>
      <c r="AK4" s="146" t="s">
        <v>109</v>
      </c>
      <c r="AL4" s="146" t="s">
        <v>110</v>
      </c>
      <c r="AM4" s="146" t="s">
        <v>111</v>
      </c>
      <c r="AN4" s="146" t="s">
        <v>112</v>
      </c>
      <c r="AO4" s="146" t="s">
        <v>25</v>
      </c>
      <c r="AP4" s="147" t="s">
        <v>26</v>
      </c>
      <c r="AQ4" s="148"/>
      <c r="AR4" s="148"/>
      <c r="AS4" s="148"/>
      <c r="AT4" s="148"/>
      <c r="AU4" s="148"/>
      <c r="AV4" s="148"/>
      <c r="AW4" s="148"/>
      <c r="AX4" s="148"/>
      <c r="AY4" s="148"/>
      <c r="AZ4" s="149"/>
      <c r="BA4" s="148"/>
      <c r="BB4" s="148"/>
      <c r="BC4" s="148"/>
      <c r="BD4" s="148"/>
      <c r="BE4" s="148"/>
      <c r="BF4" s="148"/>
      <c r="BG4" s="148"/>
      <c r="BH4" s="148"/>
      <c r="BI4" s="148"/>
      <c r="BJ4" s="149"/>
      <c r="BK4" s="148"/>
      <c r="BL4" s="148"/>
      <c r="BM4" s="148"/>
      <c r="BN4" s="148"/>
      <c r="BO4" s="148"/>
      <c r="BP4" s="148"/>
      <c r="BQ4" s="148"/>
      <c r="BR4" s="148"/>
      <c r="BS4" s="148"/>
      <c r="BT4" s="149"/>
      <c r="BU4" s="148"/>
      <c r="BV4" s="148"/>
      <c r="BW4" s="148"/>
      <c r="BX4" s="148"/>
      <c r="BY4" s="148"/>
      <c r="BZ4" s="148"/>
      <c r="CA4" s="148"/>
      <c r="CB4" s="148"/>
      <c r="CC4" s="148"/>
      <c r="CD4" s="149"/>
    </row>
    <row r="5" spans="1:82">
      <c r="A5" s="150" t="s">
        <v>32</v>
      </c>
      <c r="B5" s="151">
        <f>SUM(B6:B9)</f>
        <v>127</v>
      </c>
      <c r="C5" s="152">
        <f t="shared" ref="C5:AP5" si="0">SUM(C6:C9)</f>
        <v>3</v>
      </c>
      <c r="D5" s="153">
        <f t="shared" si="0"/>
        <v>1</v>
      </c>
      <c r="E5" s="153">
        <f t="shared" si="0"/>
        <v>13</v>
      </c>
      <c r="F5" s="153">
        <f t="shared" si="0"/>
        <v>5</v>
      </c>
      <c r="G5" s="153">
        <f t="shared" si="0"/>
        <v>28</v>
      </c>
      <c r="H5" s="153">
        <f t="shared" si="0"/>
        <v>13</v>
      </c>
      <c r="I5" s="153">
        <f t="shared" si="0"/>
        <v>10</v>
      </c>
      <c r="J5" s="153">
        <f t="shared" si="0"/>
        <v>7</v>
      </c>
      <c r="K5" s="153">
        <f t="shared" si="0"/>
        <v>0</v>
      </c>
      <c r="L5" s="154">
        <f t="shared" si="0"/>
        <v>49</v>
      </c>
      <c r="M5" s="152">
        <f t="shared" si="0"/>
        <v>0</v>
      </c>
      <c r="N5" s="153">
        <f t="shared" si="0"/>
        <v>0</v>
      </c>
      <c r="O5" s="153">
        <f t="shared" si="0"/>
        <v>1</v>
      </c>
      <c r="P5" s="153">
        <f t="shared" si="0"/>
        <v>0</v>
      </c>
      <c r="Q5" s="153">
        <f t="shared" si="0"/>
        <v>1</v>
      </c>
      <c r="R5" s="153">
        <f t="shared" si="0"/>
        <v>1</v>
      </c>
      <c r="S5" s="153">
        <f t="shared" si="0"/>
        <v>14</v>
      </c>
      <c r="T5" s="153">
        <f t="shared" si="0"/>
        <v>20</v>
      </c>
      <c r="U5" s="153">
        <f t="shared" si="0"/>
        <v>0</v>
      </c>
      <c r="V5" s="154">
        <f t="shared" si="0"/>
        <v>92</v>
      </c>
      <c r="W5" s="152">
        <f t="shared" si="0"/>
        <v>0</v>
      </c>
      <c r="X5" s="153">
        <f t="shared" si="0"/>
        <v>0</v>
      </c>
      <c r="Y5" s="153">
        <f t="shared" si="0"/>
        <v>2</v>
      </c>
      <c r="Z5" s="153">
        <f t="shared" si="0"/>
        <v>0</v>
      </c>
      <c r="AA5" s="153">
        <f t="shared" si="0"/>
        <v>0</v>
      </c>
      <c r="AB5" s="153">
        <f t="shared" si="0"/>
        <v>2</v>
      </c>
      <c r="AC5" s="153">
        <f t="shared" si="0"/>
        <v>9</v>
      </c>
      <c r="AD5" s="153">
        <f t="shared" si="0"/>
        <v>23</v>
      </c>
      <c r="AE5" s="153">
        <f t="shared" si="0"/>
        <v>0</v>
      </c>
      <c r="AF5" s="154">
        <f t="shared" si="0"/>
        <v>93</v>
      </c>
      <c r="AG5" s="152">
        <f t="shared" si="0"/>
        <v>0</v>
      </c>
      <c r="AH5" s="153">
        <f t="shared" si="0"/>
        <v>0</v>
      </c>
      <c r="AI5" s="153">
        <f t="shared" si="0"/>
        <v>0</v>
      </c>
      <c r="AJ5" s="153">
        <f t="shared" si="0"/>
        <v>0</v>
      </c>
      <c r="AK5" s="153">
        <f t="shared" si="0"/>
        <v>0</v>
      </c>
      <c r="AL5" s="153">
        <f t="shared" si="0"/>
        <v>0</v>
      </c>
      <c r="AM5" s="153">
        <f t="shared" si="0"/>
        <v>0</v>
      </c>
      <c r="AN5" s="153">
        <f t="shared" si="0"/>
        <v>0</v>
      </c>
      <c r="AO5" s="153">
        <f t="shared" si="0"/>
        <v>0</v>
      </c>
      <c r="AP5" s="154">
        <f t="shared" si="0"/>
        <v>0</v>
      </c>
    </row>
    <row r="6" spans="1:82">
      <c r="A6" s="155" t="s">
        <v>33</v>
      </c>
      <c r="B6" s="156">
        <v>1</v>
      </c>
      <c r="C6" s="157">
        <v>0</v>
      </c>
      <c r="D6" s="158">
        <v>0</v>
      </c>
      <c r="E6" s="158">
        <v>0</v>
      </c>
      <c r="F6" s="158">
        <v>0</v>
      </c>
      <c r="G6" s="158">
        <v>1</v>
      </c>
      <c r="H6" s="158">
        <v>0</v>
      </c>
      <c r="I6" s="158">
        <v>0</v>
      </c>
      <c r="J6" s="158">
        <v>0</v>
      </c>
      <c r="K6" s="158">
        <v>0</v>
      </c>
      <c r="L6" s="159">
        <v>0</v>
      </c>
      <c r="M6" s="157">
        <v>0</v>
      </c>
      <c r="N6" s="158">
        <v>0</v>
      </c>
      <c r="O6" s="158">
        <v>0</v>
      </c>
      <c r="P6" s="158">
        <v>0</v>
      </c>
      <c r="Q6" s="158">
        <v>0</v>
      </c>
      <c r="R6" s="158">
        <v>0</v>
      </c>
      <c r="S6" s="158">
        <v>0</v>
      </c>
      <c r="T6" s="158">
        <v>0</v>
      </c>
      <c r="U6" s="158">
        <v>0</v>
      </c>
      <c r="V6" s="159">
        <v>1</v>
      </c>
      <c r="W6" s="157">
        <v>0</v>
      </c>
      <c r="X6" s="158">
        <v>0</v>
      </c>
      <c r="Y6" s="158">
        <v>0</v>
      </c>
      <c r="Z6" s="158">
        <v>0</v>
      </c>
      <c r="AA6" s="158">
        <v>0</v>
      </c>
      <c r="AB6" s="158">
        <v>0</v>
      </c>
      <c r="AC6" s="158">
        <v>0</v>
      </c>
      <c r="AD6" s="158">
        <v>0</v>
      </c>
      <c r="AE6" s="158">
        <v>0</v>
      </c>
      <c r="AF6" s="159">
        <v>1</v>
      </c>
      <c r="AG6" s="157"/>
      <c r="AH6" s="158"/>
      <c r="AI6" s="158"/>
      <c r="AJ6" s="158"/>
      <c r="AK6" s="158"/>
      <c r="AL6" s="158"/>
      <c r="AM6" s="158"/>
      <c r="AN6" s="158"/>
      <c r="AO6" s="158"/>
      <c r="AP6" s="159"/>
    </row>
    <row r="7" spans="1:82">
      <c r="A7" s="155" t="s">
        <v>34</v>
      </c>
      <c r="B7" s="156">
        <v>24</v>
      </c>
      <c r="C7" s="157">
        <v>1</v>
      </c>
      <c r="D7" s="158">
        <v>1</v>
      </c>
      <c r="E7" s="158">
        <v>4</v>
      </c>
      <c r="F7" s="158">
        <v>2</v>
      </c>
      <c r="G7" s="158">
        <v>11</v>
      </c>
      <c r="H7" s="158">
        <v>2</v>
      </c>
      <c r="I7" s="158">
        <v>0</v>
      </c>
      <c r="J7" s="158">
        <v>0</v>
      </c>
      <c r="K7" s="158">
        <v>0</v>
      </c>
      <c r="L7" s="159">
        <v>3</v>
      </c>
      <c r="M7" s="157">
        <v>0</v>
      </c>
      <c r="N7" s="158">
        <v>0</v>
      </c>
      <c r="O7" s="158">
        <v>0</v>
      </c>
      <c r="P7" s="158">
        <v>0</v>
      </c>
      <c r="Q7" s="158">
        <v>0</v>
      </c>
      <c r="R7" s="158">
        <v>0</v>
      </c>
      <c r="S7" s="158">
        <v>0</v>
      </c>
      <c r="T7" s="158">
        <v>5</v>
      </c>
      <c r="U7" s="158">
        <v>0</v>
      </c>
      <c r="V7" s="159">
        <v>19</v>
      </c>
      <c r="W7" s="157">
        <v>0</v>
      </c>
      <c r="X7" s="158">
        <v>0</v>
      </c>
      <c r="Y7" s="158">
        <v>0</v>
      </c>
      <c r="Z7" s="158">
        <v>0</v>
      </c>
      <c r="AA7" s="158">
        <v>0</v>
      </c>
      <c r="AB7" s="158">
        <v>1</v>
      </c>
      <c r="AC7" s="158">
        <v>2</v>
      </c>
      <c r="AD7" s="158">
        <v>3</v>
      </c>
      <c r="AE7" s="158">
        <v>0</v>
      </c>
      <c r="AF7" s="159">
        <v>18</v>
      </c>
      <c r="AG7" s="157"/>
      <c r="AH7" s="158"/>
      <c r="AI7" s="158"/>
      <c r="AJ7" s="158"/>
      <c r="AK7" s="158"/>
      <c r="AL7" s="158"/>
      <c r="AM7" s="158"/>
      <c r="AN7" s="158"/>
      <c r="AO7" s="158"/>
      <c r="AP7" s="159"/>
    </row>
    <row r="8" spans="1:82">
      <c r="A8" s="155" t="s">
        <v>35</v>
      </c>
      <c r="B8" s="156">
        <v>102</v>
      </c>
      <c r="C8" s="157">
        <v>2</v>
      </c>
      <c r="D8" s="158">
        <v>0</v>
      </c>
      <c r="E8" s="158">
        <v>9</v>
      </c>
      <c r="F8" s="158">
        <v>3</v>
      </c>
      <c r="G8" s="158">
        <v>16</v>
      </c>
      <c r="H8" s="158">
        <v>11</v>
      </c>
      <c r="I8" s="158">
        <v>10</v>
      </c>
      <c r="J8" s="158">
        <v>7</v>
      </c>
      <c r="K8" s="158">
        <v>0</v>
      </c>
      <c r="L8" s="159">
        <v>46</v>
      </c>
      <c r="M8" s="157">
        <v>0</v>
      </c>
      <c r="N8" s="158">
        <v>0</v>
      </c>
      <c r="O8" s="158">
        <v>1</v>
      </c>
      <c r="P8" s="158">
        <v>0</v>
      </c>
      <c r="Q8" s="158">
        <v>1</v>
      </c>
      <c r="R8" s="158">
        <v>1</v>
      </c>
      <c r="S8" s="158">
        <v>14</v>
      </c>
      <c r="T8" s="158">
        <v>15</v>
      </c>
      <c r="U8" s="158">
        <v>0</v>
      </c>
      <c r="V8" s="159">
        <v>72</v>
      </c>
      <c r="W8" s="157">
        <v>0</v>
      </c>
      <c r="X8" s="158">
        <v>0</v>
      </c>
      <c r="Y8" s="158">
        <v>2</v>
      </c>
      <c r="Z8" s="158">
        <v>0</v>
      </c>
      <c r="AA8" s="158">
        <v>0</v>
      </c>
      <c r="AB8" s="158">
        <v>1</v>
      </c>
      <c r="AC8" s="158">
        <v>7</v>
      </c>
      <c r="AD8" s="158">
        <v>20</v>
      </c>
      <c r="AE8" s="158">
        <v>0</v>
      </c>
      <c r="AF8" s="159">
        <v>74</v>
      </c>
      <c r="AG8" s="157"/>
      <c r="AH8" s="158"/>
      <c r="AI8" s="158"/>
      <c r="AJ8" s="158"/>
      <c r="AK8" s="158"/>
      <c r="AL8" s="158"/>
      <c r="AM8" s="158"/>
      <c r="AN8" s="158"/>
      <c r="AO8" s="158"/>
      <c r="AP8" s="159"/>
    </row>
    <row r="9" spans="1:82">
      <c r="A9" s="155" t="s">
        <v>36</v>
      </c>
      <c r="B9" s="156"/>
      <c r="C9" s="157"/>
      <c r="D9" s="158"/>
      <c r="E9" s="158"/>
      <c r="F9" s="158"/>
      <c r="G9" s="158"/>
      <c r="H9" s="158"/>
      <c r="I9" s="158"/>
      <c r="J9" s="158"/>
      <c r="K9" s="158"/>
      <c r="L9" s="159"/>
      <c r="M9" s="157"/>
      <c r="N9" s="158"/>
      <c r="O9" s="158"/>
      <c r="P9" s="158"/>
      <c r="Q9" s="158"/>
      <c r="R9" s="158"/>
      <c r="S9" s="158"/>
      <c r="T9" s="158"/>
      <c r="U9" s="158"/>
      <c r="V9" s="159"/>
      <c r="W9" s="157"/>
      <c r="X9" s="158"/>
      <c r="Y9" s="158"/>
      <c r="Z9" s="158"/>
      <c r="AA9" s="158"/>
      <c r="AB9" s="158"/>
      <c r="AC9" s="158"/>
      <c r="AD9" s="158"/>
      <c r="AE9" s="158"/>
      <c r="AF9" s="159"/>
      <c r="AG9" s="157"/>
      <c r="AH9" s="158"/>
      <c r="AI9" s="158"/>
      <c r="AJ9" s="158"/>
      <c r="AK9" s="158"/>
      <c r="AL9" s="158"/>
      <c r="AM9" s="158"/>
      <c r="AN9" s="158"/>
      <c r="AO9" s="158"/>
      <c r="AP9" s="159"/>
    </row>
    <row r="10" spans="1:82">
      <c r="A10" s="160"/>
    </row>
    <row r="11" spans="1:82">
      <c r="A11" s="160"/>
    </row>
    <row r="12" spans="1:82">
      <c r="A12" s="138"/>
      <c r="B12" s="139"/>
      <c r="C12" s="241" t="s">
        <v>90</v>
      </c>
      <c r="D12" s="242"/>
      <c r="E12" s="242"/>
      <c r="F12" s="242"/>
      <c r="G12" s="242"/>
      <c r="H12" s="242"/>
      <c r="I12" s="242"/>
      <c r="J12" s="242"/>
      <c r="K12" s="242"/>
      <c r="L12" s="243"/>
      <c r="M12" s="244" t="s">
        <v>91</v>
      </c>
      <c r="N12" s="245"/>
      <c r="O12" s="245"/>
      <c r="P12" s="245"/>
      <c r="Q12" s="245"/>
      <c r="R12" s="245"/>
      <c r="S12" s="245"/>
      <c r="T12" s="245"/>
      <c r="U12" s="245"/>
      <c r="V12" s="246"/>
      <c r="W12" s="241" t="s">
        <v>92</v>
      </c>
      <c r="X12" s="242"/>
      <c r="Y12" s="242"/>
      <c r="Z12" s="242"/>
      <c r="AA12" s="242"/>
      <c r="AB12" s="242"/>
      <c r="AC12" s="242"/>
      <c r="AD12" s="242"/>
      <c r="AE12" s="242"/>
      <c r="AF12" s="243"/>
      <c r="AG12" s="244" t="s">
        <v>36</v>
      </c>
      <c r="AH12" s="245"/>
      <c r="AI12" s="245"/>
      <c r="AJ12" s="245"/>
      <c r="AK12" s="245"/>
      <c r="AL12" s="245"/>
      <c r="AM12" s="245"/>
      <c r="AN12" s="245"/>
      <c r="AO12" s="245"/>
      <c r="AP12" s="246"/>
      <c r="AQ12" s="240"/>
      <c r="AR12" s="240"/>
      <c r="AS12" s="240"/>
      <c r="AT12" s="240"/>
      <c r="AU12" s="240"/>
      <c r="AV12" s="240"/>
      <c r="AW12" s="240"/>
      <c r="AX12" s="240"/>
      <c r="AY12" s="240"/>
      <c r="AZ12" s="240"/>
      <c r="BA12" s="240"/>
      <c r="BB12" s="240"/>
      <c r="BC12" s="240"/>
      <c r="BD12" s="240"/>
      <c r="BE12" s="240"/>
      <c r="BF12" s="240"/>
      <c r="BG12" s="240"/>
      <c r="BH12" s="240"/>
      <c r="BI12" s="240"/>
      <c r="BJ12" s="240"/>
      <c r="BK12" s="240"/>
      <c r="BL12" s="240"/>
      <c r="BM12" s="240"/>
      <c r="BN12" s="240"/>
      <c r="BO12" s="240"/>
      <c r="BP12" s="240"/>
      <c r="BQ12" s="240"/>
      <c r="BR12" s="240"/>
      <c r="BS12" s="240"/>
      <c r="BT12" s="240"/>
      <c r="BU12" s="240"/>
      <c r="BV12" s="240"/>
      <c r="BW12" s="240"/>
      <c r="BX12" s="240"/>
      <c r="BY12" s="240"/>
      <c r="BZ12" s="240"/>
      <c r="CA12" s="240"/>
      <c r="CB12" s="240"/>
      <c r="CC12" s="240"/>
    </row>
    <row r="13" spans="1:82" ht="98.25" customHeight="1">
      <c r="A13" s="138"/>
      <c r="B13" s="141" t="s">
        <v>27</v>
      </c>
      <c r="C13" s="142" t="s">
        <v>105</v>
      </c>
      <c r="D13" s="143" t="s">
        <v>106</v>
      </c>
      <c r="E13" s="143" t="s">
        <v>107</v>
      </c>
      <c r="F13" s="143" t="s">
        <v>108</v>
      </c>
      <c r="G13" s="143" t="s">
        <v>109</v>
      </c>
      <c r="H13" s="143" t="s">
        <v>110</v>
      </c>
      <c r="I13" s="143" t="s">
        <v>111</v>
      </c>
      <c r="J13" s="143" t="s">
        <v>112</v>
      </c>
      <c r="K13" s="143" t="s">
        <v>25</v>
      </c>
      <c r="L13" s="144" t="s">
        <v>26</v>
      </c>
      <c r="M13" s="145" t="s">
        <v>105</v>
      </c>
      <c r="N13" s="146" t="s">
        <v>106</v>
      </c>
      <c r="O13" s="146" t="s">
        <v>107</v>
      </c>
      <c r="P13" s="146" t="s">
        <v>108</v>
      </c>
      <c r="Q13" s="146" t="s">
        <v>109</v>
      </c>
      <c r="R13" s="146" t="s">
        <v>110</v>
      </c>
      <c r="S13" s="146" t="s">
        <v>111</v>
      </c>
      <c r="T13" s="146" t="s">
        <v>112</v>
      </c>
      <c r="U13" s="146" t="s">
        <v>25</v>
      </c>
      <c r="V13" s="147" t="s">
        <v>26</v>
      </c>
      <c r="W13" s="142" t="s">
        <v>105</v>
      </c>
      <c r="X13" s="143" t="s">
        <v>106</v>
      </c>
      <c r="Y13" s="143" t="s">
        <v>107</v>
      </c>
      <c r="Z13" s="143" t="s">
        <v>108</v>
      </c>
      <c r="AA13" s="143" t="s">
        <v>109</v>
      </c>
      <c r="AB13" s="143" t="s">
        <v>110</v>
      </c>
      <c r="AC13" s="143" t="s">
        <v>111</v>
      </c>
      <c r="AD13" s="143" t="s">
        <v>112</v>
      </c>
      <c r="AE13" s="143" t="s">
        <v>25</v>
      </c>
      <c r="AF13" s="144" t="s">
        <v>26</v>
      </c>
      <c r="AG13" s="145" t="s">
        <v>105</v>
      </c>
      <c r="AH13" s="146" t="s">
        <v>106</v>
      </c>
      <c r="AI13" s="146" t="s">
        <v>107</v>
      </c>
      <c r="AJ13" s="146" t="s">
        <v>108</v>
      </c>
      <c r="AK13" s="146" t="s">
        <v>109</v>
      </c>
      <c r="AL13" s="146" t="s">
        <v>110</v>
      </c>
      <c r="AM13" s="146" t="s">
        <v>111</v>
      </c>
      <c r="AN13" s="146" t="s">
        <v>112</v>
      </c>
      <c r="AO13" s="146" t="s">
        <v>25</v>
      </c>
      <c r="AP13" s="147" t="s">
        <v>26</v>
      </c>
      <c r="AQ13" s="148"/>
      <c r="AR13" s="148"/>
      <c r="AS13" s="148"/>
      <c r="AT13" s="148"/>
      <c r="AU13" s="148"/>
      <c r="AV13" s="148"/>
      <c r="AW13" s="148"/>
      <c r="AX13" s="148"/>
      <c r="AY13" s="148"/>
      <c r="AZ13" s="149"/>
      <c r="BA13" s="148"/>
      <c r="BB13" s="148"/>
      <c r="BC13" s="148"/>
      <c r="BD13" s="148"/>
      <c r="BE13" s="148"/>
      <c r="BF13" s="148"/>
      <c r="BG13" s="148"/>
      <c r="BH13" s="148"/>
      <c r="BI13" s="148"/>
      <c r="BJ13" s="149"/>
      <c r="BK13" s="148"/>
      <c r="BL13" s="148"/>
      <c r="BM13" s="148"/>
      <c r="BN13" s="148"/>
      <c r="BO13" s="148"/>
      <c r="BP13" s="148"/>
      <c r="BQ13" s="148"/>
      <c r="BR13" s="148"/>
      <c r="BS13" s="148"/>
      <c r="BT13" s="149"/>
      <c r="BU13" s="148"/>
      <c r="BV13" s="148"/>
      <c r="BW13" s="148"/>
      <c r="BX13" s="148"/>
      <c r="BY13" s="148"/>
      <c r="BZ13" s="148"/>
      <c r="CA13" s="148"/>
      <c r="CB13" s="148"/>
      <c r="CC13" s="148"/>
      <c r="CD13" s="149"/>
    </row>
    <row r="14" spans="1:82">
      <c r="A14" s="150" t="s">
        <v>32</v>
      </c>
      <c r="B14" s="151">
        <f>SUM(B15:B18)</f>
        <v>0</v>
      </c>
      <c r="C14" s="152">
        <f t="shared" ref="C14:AP14" si="1">SUM(C15:C18)</f>
        <v>0</v>
      </c>
      <c r="D14" s="153">
        <f t="shared" si="1"/>
        <v>0</v>
      </c>
      <c r="E14" s="153">
        <f t="shared" si="1"/>
        <v>0</v>
      </c>
      <c r="F14" s="153">
        <f t="shared" si="1"/>
        <v>0</v>
      </c>
      <c r="G14" s="153">
        <f t="shared" si="1"/>
        <v>0</v>
      </c>
      <c r="H14" s="153">
        <f t="shared" si="1"/>
        <v>0</v>
      </c>
      <c r="I14" s="153">
        <f t="shared" si="1"/>
        <v>0</v>
      </c>
      <c r="J14" s="153">
        <f t="shared" si="1"/>
        <v>0</v>
      </c>
      <c r="K14" s="153">
        <f t="shared" si="1"/>
        <v>0</v>
      </c>
      <c r="L14" s="154">
        <f t="shared" si="1"/>
        <v>0</v>
      </c>
      <c r="M14" s="152">
        <f t="shared" si="1"/>
        <v>0</v>
      </c>
      <c r="N14" s="153">
        <f t="shared" si="1"/>
        <v>0</v>
      </c>
      <c r="O14" s="153">
        <f t="shared" si="1"/>
        <v>0</v>
      </c>
      <c r="P14" s="153">
        <f t="shared" si="1"/>
        <v>0</v>
      </c>
      <c r="Q14" s="153">
        <f t="shared" si="1"/>
        <v>0</v>
      </c>
      <c r="R14" s="153">
        <f t="shared" si="1"/>
        <v>0</v>
      </c>
      <c r="S14" s="153">
        <f t="shared" si="1"/>
        <v>0</v>
      </c>
      <c r="T14" s="153">
        <f t="shared" si="1"/>
        <v>0</v>
      </c>
      <c r="U14" s="153">
        <f t="shared" si="1"/>
        <v>0</v>
      </c>
      <c r="V14" s="154">
        <f t="shared" si="1"/>
        <v>0</v>
      </c>
      <c r="W14" s="152">
        <f t="shared" si="1"/>
        <v>0</v>
      </c>
      <c r="X14" s="153">
        <f t="shared" si="1"/>
        <v>0</v>
      </c>
      <c r="Y14" s="153">
        <f t="shared" si="1"/>
        <v>0</v>
      </c>
      <c r="Z14" s="153">
        <f t="shared" si="1"/>
        <v>0</v>
      </c>
      <c r="AA14" s="153">
        <f t="shared" si="1"/>
        <v>0</v>
      </c>
      <c r="AB14" s="153">
        <f t="shared" si="1"/>
        <v>0</v>
      </c>
      <c r="AC14" s="153">
        <f t="shared" si="1"/>
        <v>0</v>
      </c>
      <c r="AD14" s="153">
        <f t="shared" si="1"/>
        <v>0</v>
      </c>
      <c r="AE14" s="153">
        <f t="shared" si="1"/>
        <v>0</v>
      </c>
      <c r="AF14" s="154">
        <f t="shared" si="1"/>
        <v>0</v>
      </c>
      <c r="AG14" s="152">
        <f t="shared" si="1"/>
        <v>0</v>
      </c>
      <c r="AH14" s="153">
        <f t="shared" si="1"/>
        <v>0</v>
      </c>
      <c r="AI14" s="153">
        <f t="shared" si="1"/>
        <v>0</v>
      </c>
      <c r="AJ14" s="153">
        <f t="shared" si="1"/>
        <v>0</v>
      </c>
      <c r="AK14" s="153">
        <f t="shared" si="1"/>
        <v>0</v>
      </c>
      <c r="AL14" s="153">
        <f t="shared" si="1"/>
        <v>0</v>
      </c>
      <c r="AM14" s="153">
        <f t="shared" si="1"/>
        <v>0</v>
      </c>
      <c r="AN14" s="153">
        <f t="shared" si="1"/>
        <v>0</v>
      </c>
      <c r="AO14" s="153">
        <f t="shared" si="1"/>
        <v>0</v>
      </c>
      <c r="AP14" s="154">
        <f t="shared" si="1"/>
        <v>0</v>
      </c>
      <c r="AQ14" s="148"/>
      <c r="AR14" s="148"/>
      <c r="AS14" s="148"/>
      <c r="AT14" s="148"/>
      <c r="AU14" s="148"/>
      <c r="AV14" s="148"/>
      <c r="AW14" s="148"/>
      <c r="AX14" s="148"/>
      <c r="AY14" s="148"/>
      <c r="AZ14" s="149"/>
      <c r="BA14" s="148"/>
      <c r="BB14" s="148"/>
      <c r="BC14" s="148"/>
      <c r="BD14" s="148"/>
      <c r="BE14" s="148"/>
      <c r="BF14" s="148"/>
      <c r="BG14" s="148"/>
      <c r="BH14" s="148"/>
      <c r="BI14" s="148"/>
      <c r="BJ14" s="149"/>
      <c r="BK14" s="148"/>
      <c r="BL14" s="148"/>
      <c r="BM14" s="148"/>
      <c r="BN14" s="148"/>
      <c r="BO14" s="148"/>
      <c r="BP14" s="148"/>
      <c r="BQ14" s="148"/>
      <c r="BR14" s="148"/>
      <c r="BS14" s="148"/>
      <c r="BT14" s="149"/>
      <c r="BU14" s="148"/>
      <c r="BV14" s="148"/>
      <c r="BW14" s="148"/>
      <c r="BX14" s="148"/>
      <c r="BY14" s="148"/>
      <c r="BZ14" s="148"/>
      <c r="CA14" s="148"/>
      <c r="CB14" s="148"/>
      <c r="CC14" s="148"/>
      <c r="CD14" s="149"/>
    </row>
    <row r="15" spans="1:82">
      <c r="A15" s="155" t="s">
        <v>38</v>
      </c>
      <c r="B15" s="156"/>
      <c r="C15" s="157"/>
      <c r="D15" s="158"/>
      <c r="E15" s="158"/>
      <c r="F15" s="158"/>
      <c r="G15" s="158"/>
      <c r="H15" s="158"/>
      <c r="I15" s="158"/>
      <c r="J15" s="158"/>
      <c r="K15" s="158"/>
      <c r="L15" s="159"/>
      <c r="M15" s="157"/>
      <c r="N15" s="158"/>
      <c r="O15" s="158"/>
      <c r="P15" s="158"/>
      <c r="Q15" s="158"/>
      <c r="R15" s="158"/>
      <c r="S15" s="158"/>
      <c r="T15" s="158"/>
      <c r="U15" s="158"/>
      <c r="V15" s="159"/>
      <c r="W15" s="157"/>
      <c r="X15" s="158"/>
      <c r="Y15" s="158"/>
      <c r="Z15" s="158"/>
      <c r="AA15" s="158"/>
      <c r="AB15" s="158"/>
      <c r="AC15" s="158"/>
      <c r="AD15" s="158"/>
      <c r="AE15" s="158"/>
      <c r="AF15" s="159"/>
      <c r="AG15" s="157"/>
      <c r="AH15" s="158"/>
      <c r="AI15" s="158"/>
      <c r="AJ15" s="158"/>
      <c r="AK15" s="158"/>
      <c r="AL15" s="158"/>
      <c r="AM15" s="158"/>
      <c r="AN15" s="158"/>
      <c r="AO15" s="158"/>
      <c r="AP15" s="159"/>
    </row>
    <row r="16" spans="1:82">
      <c r="A16" s="155" t="s">
        <v>39</v>
      </c>
      <c r="B16" s="156"/>
      <c r="C16" s="157"/>
      <c r="D16" s="158"/>
      <c r="E16" s="158"/>
      <c r="F16" s="158"/>
      <c r="G16" s="158"/>
      <c r="H16" s="158"/>
      <c r="I16" s="158"/>
      <c r="J16" s="158"/>
      <c r="K16" s="158"/>
      <c r="L16" s="159"/>
      <c r="M16" s="157"/>
      <c r="N16" s="158"/>
      <c r="O16" s="158"/>
      <c r="P16" s="158"/>
      <c r="Q16" s="158"/>
      <c r="R16" s="158"/>
      <c r="S16" s="158"/>
      <c r="T16" s="158"/>
      <c r="U16" s="158"/>
      <c r="V16" s="159"/>
      <c r="W16" s="157"/>
      <c r="X16" s="158"/>
      <c r="Y16" s="158"/>
      <c r="Z16" s="158"/>
      <c r="AA16" s="158"/>
      <c r="AB16" s="158"/>
      <c r="AC16" s="158"/>
      <c r="AD16" s="158"/>
      <c r="AE16" s="158"/>
      <c r="AF16" s="159"/>
      <c r="AG16" s="157"/>
      <c r="AH16" s="158"/>
      <c r="AI16" s="158"/>
      <c r="AJ16" s="158"/>
      <c r="AK16" s="158"/>
      <c r="AL16" s="158"/>
      <c r="AM16" s="158"/>
      <c r="AN16" s="158"/>
      <c r="AO16" s="158"/>
      <c r="AP16" s="159"/>
    </row>
    <row r="17" spans="1:42">
      <c r="A17" s="155" t="s">
        <v>40</v>
      </c>
      <c r="B17" s="156"/>
      <c r="C17" s="157"/>
      <c r="D17" s="158"/>
      <c r="E17" s="158"/>
      <c r="F17" s="158"/>
      <c r="G17" s="158"/>
      <c r="H17" s="158"/>
      <c r="I17" s="158"/>
      <c r="J17" s="158"/>
      <c r="K17" s="158"/>
      <c r="L17" s="159"/>
      <c r="M17" s="157"/>
      <c r="N17" s="158"/>
      <c r="O17" s="158"/>
      <c r="P17" s="158"/>
      <c r="Q17" s="158"/>
      <c r="R17" s="158"/>
      <c r="S17" s="158"/>
      <c r="T17" s="158"/>
      <c r="U17" s="158"/>
      <c r="V17" s="159"/>
      <c r="W17" s="157"/>
      <c r="X17" s="158"/>
      <c r="Y17" s="158"/>
      <c r="Z17" s="158"/>
      <c r="AA17" s="158"/>
      <c r="AB17" s="158"/>
      <c r="AC17" s="158"/>
      <c r="AD17" s="158"/>
      <c r="AE17" s="158"/>
      <c r="AF17" s="159"/>
      <c r="AG17" s="157"/>
      <c r="AH17" s="158"/>
      <c r="AI17" s="158"/>
      <c r="AJ17" s="158"/>
      <c r="AK17" s="158"/>
      <c r="AL17" s="158"/>
      <c r="AM17" s="158"/>
      <c r="AN17" s="158"/>
      <c r="AO17" s="158"/>
      <c r="AP17" s="159"/>
    </row>
    <row r="18" spans="1:42">
      <c r="A18" s="155" t="s">
        <v>36</v>
      </c>
      <c r="B18" s="156"/>
      <c r="C18" s="157"/>
      <c r="D18" s="158"/>
      <c r="E18" s="158"/>
      <c r="F18" s="158"/>
      <c r="G18" s="158"/>
      <c r="H18" s="158"/>
      <c r="I18" s="158"/>
      <c r="J18" s="158"/>
      <c r="K18" s="158"/>
      <c r="L18" s="159"/>
      <c r="M18" s="157"/>
      <c r="N18" s="158"/>
      <c r="O18" s="158"/>
      <c r="P18" s="158"/>
      <c r="Q18" s="158"/>
      <c r="R18" s="158"/>
      <c r="S18" s="158"/>
      <c r="T18" s="158"/>
      <c r="U18" s="158"/>
      <c r="V18" s="159"/>
      <c r="W18" s="157"/>
      <c r="X18" s="158"/>
      <c r="Y18" s="158"/>
      <c r="Z18" s="158"/>
      <c r="AA18" s="158"/>
      <c r="AB18" s="158"/>
      <c r="AC18" s="158"/>
      <c r="AD18" s="158"/>
      <c r="AE18" s="158"/>
      <c r="AF18" s="159"/>
      <c r="AG18" s="157"/>
      <c r="AH18" s="158"/>
      <c r="AI18" s="158"/>
      <c r="AJ18" s="158"/>
      <c r="AK18" s="158"/>
      <c r="AL18" s="158"/>
      <c r="AM18" s="158"/>
      <c r="AN18" s="158"/>
      <c r="AO18" s="158"/>
      <c r="AP18" s="159"/>
    </row>
    <row r="22" spans="1:42" s="162" customFormat="1">
      <c r="A22" s="161" t="s">
        <v>113</v>
      </c>
    </row>
    <row r="23" spans="1:42" s="163" customFormat="1" ht="14.5"/>
    <row r="24" spans="1:42" ht="95">
      <c r="A24" s="164" t="s">
        <v>114</v>
      </c>
      <c r="B24" s="138"/>
      <c r="C24" s="145" t="s">
        <v>105</v>
      </c>
      <c r="D24" s="146" t="s">
        <v>106</v>
      </c>
      <c r="E24" s="146" t="s">
        <v>107</v>
      </c>
      <c r="F24" s="146" t="s">
        <v>108</v>
      </c>
      <c r="G24" s="146" t="s">
        <v>109</v>
      </c>
      <c r="H24" s="146" t="s">
        <v>110</v>
      </c>
      <c r="I24" s="146" t="s">
        <v>111</v>
      </c>
      <c r="J24" s="146" t="s">
        <v>112</v>
      </c>
      <c r="K24" s="146" t="s">
        <v>25</v>
      </c>
      <c r="L24" s="147" t="s">
        <v>26</v>
      </c>
    </row>
    <row r="25" spans="1:42">
      <c r="A25" s="164" t="s">
        <v>115</v>
      </c>
      <c r="B25" s="138"/>
      <c r="C25" s="157">
        <v>42</v>
      </c>
      <c r="D25" s="158">
        <v>21</v>
      </c>
      <c r="E25" s="158">
        <v>8</v>
      </c>
      <c r="F25" s="158">
        <v>4</v>
      </c>
      <c r="G25" s="158">
        <v>3</v>
      </c>
      <c r="H25" s="158">
        <v>1</v>
      </c>
      <c r="I25" s="158">
        <v>0.5</v>
      </c>
      <c r="J25" s="158">
        <v>0</v>
      </c>
      <c r="K25" s="158"/>
      <c r="L25" s="159"/>
    </row>
    <row r="29" spans="1:42">
      <c r="A29" s="160" t="s">
        <v>116</v>
      </c>
      <c r="Q29" s="160" t="s">
        <v>117</v>
      </c>
    </row>
    <row r="30" spans="1:42" ht="83.5">
      <c r="A30" s="138"/>
      <c r="B30" s="141" t="s">
        <v>27</v>
      </c>
      <c r="C30" s="145" t="s">
        <v>90</v>
      </c>
      <c r="D30" s="146" t="s">
        <v>91</v>
      </c>
      <c r="E30" s="146" t="s">
        <v>92</v>
      </c>
      <c r="F30" s="146" t="s">
        <v>118</v>
      </c>
      <c r="G30" s="165"/>
      <c r="H30" s="165"/>
      <c r="I30" s="165"/>
      <c r="J30" s="165"/>
      <c r="Q30" s="138"/>
      <c r="R30" s="166" t="s">
        <v>119</v>
      </c>
      <c r="S30" s="145" t="s">
        <v>120</v>
      </c>
      <c r="T30" s="146" t="s">
        <v>93</v>
      </c>
      <c r="U30" s="146" t="s">
        <v>27</v>
      </c>
      <c r="V30" s="146" t="s">
        <v>90</v>
      </c>
      <c r="W30" s="146" t="s">
        <v>91</v>
      </c>
      <c r="X30" s="146" t="s">
        <v>92</v>
      </c>
      <c r="Y30" s="146" t="s">
        <v>118</v>
      </c>
      <c r="Z30" s="165"/>
      <c r="AA30" s="165"/>
      <c r="AB30" s="165"/>
    </row>
    <row r="31" spans="1:42">
      <c r="A31" s="150" t="s">
        <v>32</v>
      </c>
      <c r="B31" s="151">
        <f>SUM(B32:B35)</f>
        <v>127</v>
      </c>
      <c r="C31" s="152">
        <f>SUM(C32:C35)</f>
        <v>373</v>
      </c>
      <c r="D31" s="153">
        <f>SUM(D32:D35)</f>
        <v>19</v>
      </c>
      <c r="E31" s="153">
        <f>SUM(E32:E35)</f>
        <v>22.5</v>
      </c>
      <c r="F31" s="151">
        <f>SUM(F32:F35)</f>
        <v>0</v>
      </c>
      <c r="Q31" s="150" t="s">
        <v>32</v>
      </c>
      <c r="R31" s="151">
        <f>SUM(R32:R35)</f>
        <v>622</v>
      </c>
      <c r="S31" s="167">
        <v>36.811168258633401</v>
      </c>
      <c r="T31" s="168">
        <f>R31/100*S31</f>
        <v>228.96546656869975</v>
      </c>
      <c r="U31" s="168">
        <f>C31/B31*T31</f>
        <v>672.47337818996073</v>
      </c>
      <c r="V31" s="169">
        <f>D31/B31*T31</f>
        <v>34.254676100829101</v>
      </c>
      <c r="W31" s="168">
        <f>E31/B31*T31</f>
        <v>40.564748014139717</v>
      </c>
      <c r="X31" s="168">
        <f>F31/B31*T31</f>
        <v>0</v>
      </c>
      <c r="Y31" s="170"/>
      <c r="Z31" s="171"/>
      <c r="AA31" s="171"/>
      <c r="AB31" s="171"/>
    </row>
    <row r="32" spans="1:42">
      <c r="A32" s="155" t="s">
        <v>33</v>
      </c>
      <c r="B32" s="156">
        <v>1</v>
      </c>
      <c r="C32" s="157">
        <f>42*C6+21*D6+8*E6+4*F6+3*G6+1*H6+0.5*I6</f>
        <v>3</v>
      </c>
      <c r="D32" s="158">
        <f>42*M6+21*N6+8*O6+4*P6+3*Q6+1*R6+0.5*S6</f>
        <v>0</v>
      </c>
      <c r="E32" s="158">
        <f>42*W6+21*X6+8*Y6+4*Z6+3*AA6+1*AB6+0.5*AC6</f>
        <v>0</v>
      </c>
      <c r="F32" s="158"/>
      <c r="Q32" s="155" t="s">
        <v>33</v>
      </c>
      <c r="R32" s="156">
        <v>80</v>
      </c>
      <c r="S32" s="172">
        <v>1.7543859649122806</v>
      </c>
      <c r="T32" s="170">
        <f>R32/100*S32</f>
        <v>1.4035087719298245</v>
      </c>
      <c r="U32" s="170">
        <f>C32/B32*T32</f>
        <v>4.2105263157894735</v>
      </c>
      <c r="V32" s="170">
        <f>D32/B32*T32</f>
        <v>0</v>
      </c>
      <c r="W32" s="170">
        <f>E32/B32*T32</f>
        <v>0</v>
      </c>
      <c r="X32" s="170">
        <f>F32/B32*T32</f>
        <v>0</v>
      </c>
      <c r="Y32" s="170"/>
      <c r="Z32" s="171"/>
      <c r="AA32" s="171"/>
      <c r="AB32" s="171"/>
    </row>
    <row r="33" spans="1:28">
      <c r="A33" s="155" t="s">
        <v>34</v>
      </c>
      <c r="B33" s="156">
        <v>24</v>
      </c>
      <c r="C33" s="157">
        <f>42*C7+21*D7+8*E7+4*F7+3*G7+1*H7+0.5*I7</f>
        <v>138</v>
      </c>
      <c r="D33" s="158">
        <f>42*M7+21*N7+8*O7+4*P7+3*Q7+1*R7+0.5*S7</f>
        <v>0</v>
      </c>
      <c r="E33" s="158">
        <f>42*W7+21*X7+8*Y7+4*Z7+3*AA7+1*AB7+0.5*AC7</f>
        <v>2</v>
      </c>
      <c r="F33" s="158"/>
      <c r="Q33" s="155" t="s">
        <v>34</v>
      </c>
      <c r="R33" s="156">
        <v>96</v>
      </c>
      <c r="S33" s="172">
        <v>36.363636363636367</v>
      </c>
      <c r="T33" s="170">
        <f>R33/100*S33</f>
        <v>34.909090909090914</v>
      </c>
      <c r="U33" s="170">
        <f>C33/B33*T33</f>
        <v>200.72727272727275</v>
      </c>
      <c r="V33" s="170">
        <f>D33/B33*T33</f>
        <v>0</v>
      </c>
      <c r="W33" s="170">
        <f>E33/B33*T33</f>
        <v>2.9090909090909092</v>
      </c>
      <c r="X33" s="170">
        <f>F33/B33*T33</f>
        <v>0</v>
      </c>
      <c r="Y33" s="170"/>
      <c r="Z33" s="171"/>
      <c r="AA33" s="171"/>
      <c r="AB33" s="171"/>
    </row>
    <row r="34" spans="1:28">
      <c r="A34" s="155" t="s">
        <v>35</v>
      </c>
      <c r="B34" s="156">
        <v>102</v>
      </c>
      <c r="C34" s="157">
        <f>42*C8+21*D8+8*E8+4*F8+3*G8+1*H8+0.5*I8</f>
        <v>232</v>
      </c>
      <c r="D34" s="158">
        <f>42*M8+21*N8+8*O8+4*P8+3*Q8+1*R8+0.5*S8</f>
        <v>19</v>
      </c>
      <c r="E34" s="158">
        <f>42*W8+21*X8+8*Y8+4*Z8+3*AA8+1*AB8+0.5*AC8</f>
        <v>20.5</v>
      </c>
      <c r="F34" s="158"/>
      <c r="Q34" s="155" t="s">
        <v>35</v>
      </c>
      <c r="R34" s="156">
        <v>446</v>
      </c>
      <c r="S34" s="172">
        <v>36.823104693140799</v>
      </c>
      <c r="T34" s="170">
        <f>R34/100*S34</f>
        <v>164.23104693140797</v>
      </c>
      <c r="U34" s="170">
        <f>C34/B34*T34</f>
        <v>373.54512635379069</v>
      </c>
      <c r="V34" s="170">
        <f>D34/B34*T34</f>
        <v>30.592057761732857</v>
      </c>
      <c r="W34" s="170">
        <f>E34/B34*T34</f>
        <v>33.007220216606505</v>
      </c>
      <c r="X34" s="170">
        <f>F34/B34*T34</f>
        <v>0</v>
      </c>
      <c r="Y34" s="170"/>
      <c r="Z34" s="171"/>
      <c r="AA34" s="171"/>
      <c r="AB34" s="171"/>
    </row>
    <row r="35" spans="1:28">
      <c r="A35" s="155" t="s">
        <v>36</v>
      </c>
      <c r="B35" s="156"/>
      <c r="C35" s="157"/>
      <c r="D35" s="158"/>
      <c r="E35" s="158"/>
      <c r="F35" s="158"/>
      <c r="Q35" s="155" t="s">
        <v>36</v>
      </c>
      <c r="R35" s="156"/>
      <c r="S35" s="172"/>
      <c r="T35" s="170"/>
      <c r="U35" s="170"/>
      <c r="V35" s="170"/>
      <c r="W35" s="170"/>
      <c r="X35" s="170"/>
      <c r="Y35" s="170"/>
      <c r="Z35" s="171"/>
      <c r="AA35" s="171"/>
      <c r="AB35" s="171"/>
    </row>
    <row r="36" spans="1:28">
      <c r="A36" s="160"/>
      <c r="Q36" s="160"/>
      <c r="S36" s="173"/>
      <c r="U36" s="171"/>
      <c r="V36" s="171"/>
      <c r="W36" s="171"/>
      <c r="X36" s="171"/>
      <c r="Y36" s="171"/>
      <c r="Z36" s="171"/>
      <c r="AA36" s="171"/>
      <c r="AB36" s="171"/>
    </row>
    <row r="37" spans="1:28">
      <c r="A37" s="160"/>
      <c r="Q37" s="160"/>
      <c r="S37" s="173"/>
    </row>
    <row r="38" spans="1:28">
      <c r="A38" s="160"/>
      <c r="Q38" s="160"/>
      <c r="S38" s="173"/>
    </row>
    <row r="40" spans="1:28" ht="83.5">
      <c r="A40" s="138"/>
      <c r="B40" s="141" t="s">
        <v>27</v>
      </c>
      <c r="C40" s="145" t="s">
        <v>90</v>
      </c>
      <c r="D40" s="146" t="s">
        <v>91</v>
      </c>
      <c r="E40" s="146" t="s">
        <v>92</v>
      </c>
      <c r="F40" s="146" t="s">
        <v>118</v>
      </c>
      <c r="Q40" s="138"/>
      <c r="R40" s="166" t="s">
        <v>119</v>
      </c>
      <c r="S40" s="145" t="s">
        <v>120</v>
      </c>
      <c r="T40" s="146" t="s">
        <v>93</v>
      </c>
      <c r="U40" s="146" t="s">
        <v>27</v>
      </c>
      <c r="V40" s="146" t="s">
        <v>90</v>
      </c>
      <c r="W40" s="146" t="s">
        <v>91</v>
      </c>
      <c r="X40" s="146" t="s">
        <v>92</v>
      </c>
      <c r="Y40" s="146" t="s">
        <v>118</v>
      </c>
    </row>
    <row r="41" spans="1:28">
      <c r="A41" s="150" t="s">
        <v>32</v>
      </c>
      <c r="B41" s="151">
        <f>SUM(B42:B45)</f>
        <v>127</v>
      </c>
      <c r="C41" s="152">
        <f>SUM(C42:C45)</f>
        <v>0</v>
      </c>
      <c r="D41" s="153">
        <f>SUM(D42:D45)</f>
        <v>0</v>
      </c>
      <c r="E41" s="153">
        <f>SUM(E42:E45)</f>
        <v>0</v>
      </c>
      <c r="F41" s="151">
        <f>SUM(F42:F45)</f>
        <v>0</v>
      </c>
      <c r="Q41" s="150" t="s">
        <v>32</v>
      </c>
      <c r="R41" s="151">
        <f>SUM(R42:R45)</f>
        <v>622</v>
      </c>
      <c r="S41" s="167">
        <v>36.811168258633401</v>
      </c>
      <c r="T41" s="168">
        <f>R41/100*S41</f>
        <v>228.96546656869975</v>
      </c>
      <c r="U41" s="168">
        <f>C41/B41*T41</f>
        <v>0</v>
      </c>
      <c r="V41" s="169">
        <f>D41/B41*T41</f>
        <v>0</v>
      </c>
      <c r="W41" s="168">
        <f>E41/B41*T41</f>
        <v>0</v>
      </c>
      <c r="X41" s="168">
        <f>F41/B41*T41</f>
        <v>0</v>
      </c>
      <c r="Y41" s="170"/>
    </row>
    <row r="42" spans="1:28">
      <c r="A42" s="155" t="s">
        <v>38</v>
      </c>
      <c r="B42" s="156">
        <v>1</v>
      </c>
      <c r="C42" s="157">
        <f>42*C16+21*D16+8*E16+4*F16+3*G16+1*H16+0.5*I16</f>
        <v>0</v>
      </c>
      <c r="D42" s="158">
        <f>42*M16+21*N16+8*O16+4*P16+3*Q16+1*R16+0.5*S16</f>
        <v>0</v>
      </c>
      <c r="E42" s="158">
        <f>42*W16+21*X16+8*Y16+4*Z16+3*AA16+1*AB16+0.5*AC16</f>
        <v>0</v>
      </c>
      <c r="F42" s="158"/>
      <c r="Q42" s="155" t="s">
        <v>38</v>
      </c>
      <c r="R42" s="156">
        <v>80</v>
      </c>
      <c r="S42" s="172">
        <v>1.7543859649122806</v>
      </c>
      <c r="T42" s="170">
        <f>R42/100*S42</f>
        <v>1.4035087719298245</v>
      </c>
      <c r="U42" s="170">
        <f>C42/B42*T42</f>
        <v>0</v>
      </c>
      <c r="V42" s="170">
        <f>D42/B42*T42</f>
        <v>0</v>
      </c>
      <c r="W42" s="170">
        <f>E42/B42*T42</f>
        <v>0</v>
      </c>
      <c r="X42" s="170">
        <f>F42/B42*T42</f>
        <v>0</v>
      </c>
      <c r="Y42" s="170"/>
    </row>
    <row r="43" spans="1:28">
      <c r="A43" s="155" t="s">
        <v>39</v>
      </c>
      <c r="B43" s="156">
        <v>24</v>
      </c>
      <c r="C43" s="157">
        <f>42*C17+21*D17+8*E17+4*F17+3*G17+1*H17+0.5*I17</f>
        <v>0</v>
      </c>
      <c r="D43" s="158">
        <f>42*M17+21*N17+8*O17+4*P17+3*Q17+1*R17+0.5*S17</f>
        <v>0</v>
      </c>
      <c r="E43" s="158">
        <f>42*W17+21*X17+8*Y17+4*Z17+3*AA17+1*AB17+0.5*AC17</f>
        <v>0</v>
      </c>
      <c r="F43" s="158"/>
      <c r="Q43" s="155" t="s">
        <v>39</v>
      </c>
      <c r="R43" s="156">
        <v>96</v>
      </c>
      <c r="S43" s="172">
        <v>36.363636363636367</v>
      </c>
      <c r="T43" s="170">
        <f>R43/100*S43</f>
        <v>34.909090909090914</v>
      </c>
      <c r="U43" s="170">
        <f>C43/B43*T43</f>
        <v>0</v>
      </c>
      <c r="V43" s="170">
        <f>D43/B43*T43</f>
        <v>0</v>
      </c>
      <c r="W43" s="170">
        <f>E43/B43*T43</f>
        <v>0</v>
      </c>
      <c r="X43" s="170">
        <f>F43/B43*T43</f>
        <v>0</v>
      </c>
      <c r="Y43" s="170"/>
    </row>
    <row r="44" spans="1:28">
      <c r="A44" s="155" t="s">
        <v>40</v>
      </c>
      <c r="B44" s="156">
        <v>102</v>
      </c>
      <c r="C44" s="157">
        <f>42*C18+21*D18+8*E18+4*F18+3*G18+1*H18+0.5*I18</f>
        <v>0</v>
      </c>
      <c r="D44" s="158">
        <f>42*M18+21*N18+8*O18+4*P18+3*Q18+1*R18+0.5*S18</f>
        <v>0</v>
      </c>
      <c r="E44" s="158">
        <f>42*W18+21*X18+8*Y18+4*Z18+3*AA18+1*AB18+0.5*AC18</f>
        <v>0</v>
      </c>
      <c r="F44" s="158"/>
      <c r="Q44" s="155" t="s">
        <v>40</v>
      </c>
      <c r="R44" s="156">
        <v>446</v>
      </c>
      <c r="S44" s="172">
        <v>36.823104693140799</v>
      </c>
      <c r="T44" s="170">
        <f>R44/100*S44</f>
        <v>164.23104693140797</v>
      </c>
      <c r="U44" s="170">
        <f>C44/B44*T44</f>
        <v>0</v>
      </c>
      <c r="V44" s="170">
        <f>D44/B44*T44</f>
        <v>0</v>
      </c>
      <c r="W44" s="170">
        <f>E44/B44*T44</f>
        <v>0</v>
      </c>
      <c r="X44" s="170">
        <f>F44/B44*T44</f>
        <v>0</v>
      </c>
      <c r="Y44" s="170"/>
    </row>
    <row r="45" spans="1:28">
      <c r="A45" s="155" t="s">
        <v>36</v>
      </c>
      <c r="B45" s="156"/>
      <c r="C45" s="157"/>
      <c r="D45" s="158"/>
      <c r="E45" s="158"/>
      <c r="F45" s="158"/>
      <c r="Q45" s="155" t="s">
        <v>36</v>
      </c>
      <c r="R45" s="156"/>
      <c r="S45" s="172"/>
      <c r="T45" s="170"/>
      <c r="U45" s="170"/>
      <c r="V45" s="170"/>
      <c r="W45" s="170"/>
      <c r="X45" s="170"/>
      <c r="Y45" s="170"/>
    </row>
    <row r="48" spans="1:28" s="162" customFormat="1">
      <c r="A48" s="161" t="s">
        <v>121</v>
      </c>
    </row>
    <row r="49" spans="1:26">
      <c r="A49" s="160" t="s">
        <v>116</v>
      </c>
      <c r="Q49" s="160" t="s">
        <v>117</v>
      </c>
    </row>
    <row r="50" spans="1:26" ht="82.5">
      <c r="A50" s="138"/>
      <c r="B50" s="141" t="s">
        <v>27</v>
      </c>
      <c r="C50" s="145" t="s">
        <v>90</v>
      </c>
      <c r="D50" s="146" t="s">
        <v>91</v>
      </c>
      <c r="E50" s="146" t="s">
        <v>92</v>
      </c>
      <c r="F50" s="146" t="s">
        <v>118</v>
      </c>
      <c r="G50" s="138" t="s">
        <v>53</v>
      </c>
      <c r="H50" s="165"/>
      <c r="I50" s="165"/>
      <c r="J50" s="165"/>
      <c r="Q50" s="138"/>
      <c r="R50" s="174" t="s">
        <v>93</v>
      </c>
      <c r="S50" s="145" t="s">
        <v>90</v>
      </c>
      <c r="T50" s="146" t="s">
        <v>91</v>
      </c>
      <c r="U50" s="146" t="s">
        <v>92</v>
      </c>
      <c r="V50" s="146" t="s">
        <v>118</v>
      </c>
      <c r="W50" s="138" t="s">
        <v>53</v>
      </c>
      <c r="X50" s="165"/>
      <c r="Y50" s="165"/>
      <c r="Z50" s="165"/>
    </row>
    <row r="51" spans="1:26">
      <c r="A51" s="150" t="s">
        <v>32</v>
      </c>
      <c r="B51" s="169">
        <f>SUM(B52:B55)</f>
        <v>127</v>
      </c>
      <c r="C51" s="167">
        <f>SUM(C52:C55)</f>
        <v>4476</v>
      </c>
      <c r="D51" s="168">
        <f>SUM(D52:D55)</f>
        <v>228</v>
      </c>
      <c r="E51" s="168">
        <f>SUM(E52:E55)</f>
        <v>270</v>
      </c>
      <c r="F51" s="169">
        <f>SUM(F52:F55)</f>
        <v>0</v>
      </c>
      <c r="G51" s="175">
        <f>SUM(C51:F51)</f>
        <v>4974</v>
      </c>
      <c r="H51" s="176"/>
      <c r="I51" s="176"/>
      <c r="J51" s="176"/>
      <c r="Q51" s="150" t="s">
        <v>32</v>
      </c>
      <c r="R51" s="169">
        <f>SUM(R52:R55)</f>
        <v>200.54364661242872</v>
      </c>
      <c r="S51" s="167">
        <f>SUM(S52:S55)</f>
        <v>6941.7951047622355</v>
      </c>
      <c r="T51" s="168">
        <f>SUM(T52:T55)</f>
        <v>367.10469314079427</v>
      </c>
      <c r="U51" s="168">
        <f>SUM(U52:U55)</f>
        <v>430.99573350836897</v>
      </c>
      <c r="V51" s="169"/>
      <c r="W51" s="175">
        <f>SUM(S51:V51)</f>
        <v>7739.8955314113991</v>
      </c>
      <c r="X51" s="177"/>
      <c r="Y51" s="177"/>
      <c r="Z51" s="177"/>
    </row>
    <row r="52" spans="1:26">
      <c r="A52" s="155" t="s">
        <v>33</v>
      </c>
      <c r="B52" s="178">
        <v>1</v>
      </c>
      <c r="C52" s="172">
        <f t="shared" ref="C52:F54" si="2">C32*12</f>
        <v>36</v>
      </c>
      <c r="D52" s="170">
        <f t="shared" si="2"/>
        <v>0</v>
      </c>
      <c r="E52" s="170">
        <f t="shared" si="2"/>
        <v>0</v>
      </c>
      <c r="F52" s="170">
        <f t="shared" si="2"/>
        <v>0</v>
      </c>
      <c r="G52" s="179">
        <f>SUM(C52:F52)</f>
        <v>36</v>
      </c>
      <c r="H52" s="176"/>
      <c r="I52" s="176"/>
      <c r="J52" s="176"/>
      <c r="Q52" s="155" t="s">
        <v>33</v>
      </c>
      <c r="R52" s="178">
        <v>1.4035087719298245</v>
      </c>
      <c r="S52" s="172">
        <f t="shared" ref="S52:U54" si="3">U32*12</f>
        <v>50.526315789473685</v>
      </c>
      <c r="T52" s="170">
        <f t="shared" si="3"/>
        <v>0</v>
      </c>
      <c r="U52" s="170">
        <f t="shared" si="3"/>
        <v>0</v>
      </c>
      <c r="V52" s="170"/>
      <c r="W52" s="179">
        <f>SUM(S52:V52)</f>
        <v>50.526315789473685</v>
      </c>
      <c r="X52" s="177"/>
      <c r="Y52" s="177"/>
      <c r="Z52" s="177"/>
    </row>
    <row r="53" spans="1:26">
      <c r="A53" s="155" t="s">
        <v>34</v>
      </c>
      <c r="B53" s="178">
        <v>24</v>
      </c>
      <c r="C53" s="172">
        <f t="shared" si="2"/>
        <v>1656</v>
      </c>
      <c r="D53" s="170">
        <f t="shared" si="2"/>
        <v>0</v>
      </c>
      <c r="E53" s="170">
        <f t="shared" si="2"/>
        <v>24</v>
      </c>
      <c r="F53" s="170">
        <f t="shared" si="2"/>
        <v>0</v>
      </c>
      <c r="G53" s="179">
        <f>SUM(C53:F53)</f>
        <v>1680</v>
      </c>
      <c r="H53" s="176"/>
      <c r="I53" s="176"/>
      <c r="J53" s="176"/>
      <c r="Q53" s="155" t="s">
        <v>34</v>
      </c>
      <c r="R53" s="178">
        <v>34.909090909090914</v>
      </c>
      <c r="S53" s="172">
        <f t="shared" si="3"/>
        <v>2408.727272727273</v>
      </c>
      <c r="T53" s="170">
        <f t="shared" si="3"/>
        <v>0</v>
      </c>
      <c r="U53" s="170">
        <f t="shared" si="3"/>
        <v>34.909090909090907</v>
      </c>
      <c r="V53" s="170"/>
      <c r="W53" s="179">
        <f>SUM(S53:V53)</f>
        <v>2443.636363636364</v>
      </c>
      <c r="X53" s="177"/>
      <c r="Y53" s="177"/>
      <c r="Z53" s="177"/>
    </row>
    <row r="54" spans="1:26">
      <c r="A54" s="155" t="s">
        <v>35</v>
      </c>
      <c r="B54" s="178">
        <v>102</v>
      </c>
      <c r="C54" s="172">
        <f t="shared" si="2"/>
        <v>2784</v>
      </c>
      <c r="D54" s="170">
        <f t="shared" si="2"/>
        <v>228</v>
      </c>
      <c r="E54" s="170">
        <f t="shared" si="2"/>
        <v>246</v>
      </c>
      <c r="F54" s="170">
        <f t="shared" si="2"/>
        <v>0</v>
      </c>
      <c r="G54" s="179">
        <f>SUM(C54:F54)</f>
        <v>3258</v>
      </c>
      <c r="H54" s="176"/>
      <c r="I54" s="176"/>
      <c r="J54" s="176"/>
      <c r="Q54" s="155" t="s">
        <v>35</v>
      </c>
      <c r="R54" s="178">
        <v>164.23104693140797</v>
      </c>
      <c r="S54" s="172">
        <f t="shared" si="3"/>
        <v>4482.5415162454883</v>
      </c>
      <c r="T54" s="170">
        <f t="shared" si="3"/>
        <v>367.10469314079427</v>
      </c>
      <c r="U54" s="170">
        <f t="shared" si="3"/>
        <v>396.08664259927809</v>
      </c>
      <c r="V54" s="170"/>
      <c r="W54" s="179">
        <f>SUM(S54:V54)</f>
        <v>5245.732851985561</v>
      </c>
      <c r="X54" s="177"/>
      <c r="Y54" s="177"/>
      <c r="Z54" s="177"/>
    </row>
    <row r="55" spans="1:26">
      <c r="A55" s="155" t="s">
        <v>36</v>
      </c>
      <c r="B55" s="178"/>
      <c r="C55" s="172"/>
      <c r="D55" s="170"/>
      <c r="E55" s="170"/>
      <c r="F55" s="170"/>
      <c r="G55" s="179">
        <f>SUM(C55:F55)</f>
        <v>0</v>
      </c>
      <c r="H55" s="176"/>
      <c r="I55" s="176"/>
      <c r="J55" s="176"/>
      <c r="Q55" s="155" t="s">
        <v>36</v>
      </c>
      <c r="R55" s="178"/>
      <c r="S55" s="172"/>
      <c r="T55" s="170"/>
      <c r="U55" s="170"/>
      <c r="V55" s="170"/>
      <c r="W55" s="179">
        <f>SUM(S55:V55)</f>
        <v>0</v>
      </c>
      <c r="X55" s="177"/>
      <c r="Y55" s="177"/>
      <c r="Z55" s="177"/>
    </row>
    <row r="56" spans="1:26">
      <c r="A56" s="160"/>
      <c r="C56" s="176"/>
      <c r="D56" s="176"/>
      <c r="E56" s="176"/>
      <c r="F56" s="176"/>
      <c r="G56" s="176"/>
      <c r="H56" s="176"/>
      <c r="I56" s="176"/>
      <c r="J56" s="176"/>
    </row>
    <row r="57" spans="1:26">
      <c r="A57" s="160"/>
      <c r="C57" s="176"/>
      <c r="D57" s="176"/>
      <c r="E57" s="176"/>
      <c r="F57" s="176"/>
      <c r="G57" s="176"/>
      <c r="H57" s="176"/>
      <c r="I57" s="176"/>
      <c r="J57" s="176"/>
    </row>
    <row r="58" spans="1:26">
      <c r="A58" s="160"/>
      <c r="C58" s="176"/>
      <c r="D58" s="176"/>
      <c r="E58" s="176"/>
      <c r="F58" s="176"/>
      <c r="G58" s="176"/>
      <c r="H58" s="176"/>
      <c r="I58" s="176"/>
      <c r="J58" s="176"/>
    </row>
    <row r="59" spans="1:26">
      <c r="A59" s="160"/>
      <c r="C59" s="176"/>
      <c r="D59" s="176"/>
      <c r="E59" s="176"/>
      <c r="F59" s="176"/>
      <c r="G59" s="176"/>
      <c r="H59" s="176"/>
      <c r="I59" s="176"/>
      <c r="J59" s="176"/>
    </row>
    <row r="60" spans="1:26" ht="82.5">
      <c r="A60" s="138"/>
      <c r="B60" s="141" t="s">
        <v>27</v>
      </c>
      <c r="C60" s="145" t="s">
        <v>90</v>
      </c>
      <c r="D60" s="146" t="s">
        <v>91</v>
      </c>
      <c r="E60" s="146" t="s">
        <v>92</v>
      </c>
      <c r="F60" s="146" t="s">
        <v>118</v>
      </c>
      <c r="G60" s="138" t="s">
        <v>53</v>
      </c>
      <c r="H60" s="176"/>
      <c r="I60" s="176"/>
      <c r="J60" s="176"/>
    </row>
    <row r="61" spans="1:26">
      <c r="A61" s="150" t="s">
        <v>32</v>
      </c>
      <c r="B61" s="169">
        <f>SUM(B62:B65)</f>
        <v>127</v>
      </c>
      <c r="C61" s="167">
        <f>SUM(C62:C65)</f>
        <v>0</v>
      </c>
      <c r="D61" s="168">
        <f>SUM(D62:D65)</f>
        <v>0</v>
      </c>
      <c r="E61" s="168">
        <f>SUM(E62:E65)</f>
        <v>0</v>
      </c>
      <c r="F61" s="169">
        <f>SUM(F62:F65)</f>
        <v>0</v>
      </c>
      <c r="G61" s="175">
        <f>SUM(C61:F61)</f>
        <v>0</v>
      </c>
      <c r="H61" s="176"/>
      <c r="I61" s="176"/>
      <c r="J61" s="176"/>
    </row>
    <row r="62" spans="1:26">
      <c r="A62" s="155" t="s">
        <v>38</v>
      </c>
      <c r="B62" s="178">
        <v>1</v>
      </c>
      <c r="C62" s="172">
        <f t="shared" ref="C62:F64" si="4">C42*12</f>
        <v>0</v>
      </c>
      <c r="D62" s="170">
        <f t="shared" si="4"/>
        <v>0</v>
      </c>
      <c r="E62" s="170">
        <f t="shared" si="4"/>
        <v>0</v>
      </c>
      <c r="F62" s="170">
        <f t="shared" si="4"/>
        <v>0</v>
      </c>
      <c r="G62" s="179">
        <f>SUM(C62:F62)</f>
        <v>0</v>
      </c>
      <c r="H62" s="176"/>
      <c r="I62" s="176"/>
      <c r="J62" s="176"/>
    </row>
    <row r="63" spans="1:26">
      <c r="A63" s="155" t="s">
        <v>39</v>
      </c>
      <c r="B63" s="178">
        <v>24</v>
      </c>
      <c r="C63" s="172">
        <f t="shared" si="4"/>
        <v>0</v>
      </c>
      <c r="D63" s="170">
        <f t="shared" si="4"/>
        <v>0</v>
      </c>
      <c r="E63" s="170">
        <f t="shared" si="4"/>
        <v>0</v>
      </c>
      <c r="F63" s="170">
        <f t="shared" si="4"/>
        <v>0</v>
      </c>
      <c r="G63" s="179">
        <f>SUM(C63:F63)</f>
        <v>0</v>
      </c>
      <c r="H63" s="176"/>
      <c r="I63" s="176"/>
      <c r="J63" s="176"/>
    </row>
    <row r="64" spans="1:26">
      <c r="A64" s="155" t="s">
        <v>40</v>
      </c>
      <c r="B64" s="178">
        <v>102</v>
      </c>
      <c r="C64" s="172">
        <f t="shared" si="4"/>
        <v>0</v>
      </c>
      <c r="D64" s="170">
        <f t="shared" si="4"/>
        <v>0</v>
      </c>
      <c r="E64" s="170">
        <f t="shared" si="4"/>
        <v>0</v>
      </c>
      <c r="F64" s="170">
        <f t="shared" si="4"/>
        <v>0</v>
      </c>
      <c r="G64" s="179">
        <f>SUM(C64:F64)</f>
        <v>0</v>
      </c>
      <c r="H64" s="176"/>
      <c r="I64" s="176"/>
      <c r="J64" s="176"/>
    </row>
    <row r="65" spans="1:31">
      <c r="A65" s="155" t="s">
        <v>36</v>
      </c>
      <c r="B65" s="178"/>
      <c r="C65" s="172"/>
      <c r="D65" s="170"/>
      <c r="E65" s="170"/>
      <c r="F65" s="170"/>
      <c r="G65" s="179">
        <f>SUM(C65:F65)</f>
        <v>0</v>
      </c>
      <c r="H65" s="176"/>
      <c r="I65" s="176"/>
      <c r="J65" s="176"/>
    </row>
    <row r="68" spans="1:31" s="162" customFormat="1">
      <c r="A68" s="161" t="s">
        <v>122</v>
      </c>
    </row>
    <row r="69" spans="1:31">
      <c r="A69" s="160" t="s">
        <v>116</v>
      </c>
      <c r="Q69" s="160" t="s">
        <v>117</v>
      </c>
    </row>
    <row r="70" spans="1:31" ht="82.5">
      <c r="A70" s="138"/>
      <c r="B70" s="141" t="s">
        <v>27</v>
      </c>
      <c r="C70" s="145" t="s">
        <v>90</v>
      </c>
      <c r="D70" s="146" t="s">
        <v>91</v>
      </c>
      <c r="E70" s="146" t="s">
        <v>92</v>
      </c>
      <c r="F70" s="146" t="s">
        <v>118</v>
      </c>
      <c r="G70" s="138" t="s">
        <v>53</v>
      </c>
      <c r="H70" s="165"/>
      <c r="I70" s="165"/>
      <c r="J70" s="165"/>
      <c r="K70" s="165"/>
      <c r="Q70" s="138"/>
      <c r="R70" s="174" t="s">
        <v>93</v>
      </c>
      <c r="S70" s="145" t="s">
        <v>90</v>
      </c>
      <c r="T70" s="146" t="s">
        <v>91</v>
      </c>
      <c r="U70" s="146" t="s">
        <v>92</v>
      </c>
      <c r="V70" s="146" t="s">
        <v>118</v>
      </c>
      <c r="W70" s="138" t="s">
        <v>53</v>
      </c>
      <c r="X70" s="165"/>
      <c r="Y70" s="165"/>
      <c r="Z70" s="165"/>
      <c r="AA70" s="165"/>
    </row>
    <row r="71" spans="1:31">
      <c r="A71" s="150"/>
      <c r="B71" s="150" t="s">
        <v>98</v>
      </c>
      <c r="C71" s="167">
        <v>4</v>
      </c>
      <c r="D71" s="168">
        <v>12</v>
      </c>
      <c r="E71" s="168">
        <v>14</v>
      </c>
      <c r="F71" s="169"/>
      <c r="G71" s="175"/>
      <c r="H71" s="160"/>
      <c r="I71" s="160"/>
      <c r="J71" s="160"/>
      <c r="Q71" s="150"/>
      <c r="R71" s="150" t="s">
        <v>98</v>
      </c>
      <c r="S71" s="167">
        <v>4</v>
      </c>
      <c r="T71" s="168">
        <v>12</v>
      </c>
      <c r="U71" s="168">
        <v>14</v>
      </c>
      <c r="V71" s="169"/>
      <c r="W71" s="175"/>
      <c r="X71" s="160"/>
      <c r="Y71" s="160"/>
      <c r="Z71" s="160"/>
    </row>
    <row r="72" spans="1:31">
      <c r="A72" s="150" t="s">
        <v>32</v>
      </c>
      <c r="B72" s="169">
        <f>SUM(B73:B76)</f>
        <v>127</v>
      </c>
      <c r="C72" s="167">
        <f>SUM(C73:C76)</f>
        <v>1492</v>
      </c>
      <c r="D72" s="168">
        <f>SUM(D73:D76)</f>
        <v>228</v>
      </c>
      <c r="E72" s="168">
        <f>SUM(E73:E76)</f>
        <v>315</v>
      </c>
      <c r="F72" s="169"/>
      <c r="G72" s="175">
        <f>SUM(C72:F72)</f>
        <v>2035</v>
      </c>
      <c r="H72" s="176"/>
      <c r="I72" s="176"/>
      <c r="J72" s="176"/>
      <c r="K72" s="176"/>
      <c r="Q72" s="150" t="s">
        <v>32</v>
      </c>
      <c r="R72" s="169">
        <f>SUM(R73:R76)</f>
        <v>200.54364661242872</v>
      </c>
      <c r="S72" s="167">
        <f>SUM(S73:S76)</f>
        <v>2313.9317015874117</v>
      </c>
      <c r="T72" s="168">
        <f>SUM(T73:T76)</f>
        <v>367.10469314079432</v>
      </c>
      <c r="U72" s="168">
        <f>SUM(U73:U76)</f>
        <v>502.82835575976384</v>
      </c>
      <c r="V72" s="169"/>
      <c r="W72" s="175">
        <f>SUM(S72:V72)</f>
        <v>3183.8647504879696</v>
      </c>
      <c r="X72" s="177"/>
      <c r="Y72" s="177"/>
      <c r="Z72" s="177"/>
      <c r="AA72" s="177"/>
    </row>
    <row r="73" spans="1:31">
      <c r="A73" s="155" t="s">
        <v>33</v>
      </c>
      <c r="B73" s="178">
        <v>1</v>
      </c>
      <c r="C73" s="172">
        <f>C32*4</f>
        <v>12</v>
      </c>
      <c r="D73" s="170">
        <f>D32*12</f>
        <v>0</v>
      </c>
      <c r="E73" s="170">
        <f>E32*14</f>
        <v>0</v>
      </c>
      <c r="F73" s="170"/>
      <c r="G73" s="179">
        <f>SUM(C73:F73)</f>
        <v>12</v>
      </c>
      <c r="H73" s="176"/>
      <c r="I73" s="176"/>
      <c r="J73" s="176"/>
      <c r="K73" s="176"/>
      <c r="Q73" s="155" t="s">
        <v>33</v>
      </c>
      <c r="R73" s="178">
        <v>1.4035087719298245</v>
      </c>
      <c r="S73" s="172">
        <f>C73/B73*R73</f>
        <v>16.842105263157894</v>
      </c>
      <c r="T73" s="170">
        <f>D73/B73*R73</f>
        <v>0</v>
      </c>
      <c r="U73" s="170">
        <f>E73/B73*R73</f>
        <v>0</v>
      </c>
      <c r="V73" s="170"/>
      <c r="W73" s="179">
        <f>SUM(S73:V73)</f>
        <v>16.842105263157894</v>
      </c>
      <c r="X73" s="177"/>
      <c r="Y73" s="177"/>
      <c r="Z73" s="177"/>
      <c r="AA73" s="177"/>
    </row>
    <row r="74" spans="1:31">
      <c r="A74" s="155" t="s">
        <v>34</v>
      </c>
      <c r="B74" s="178">
        <v>24</v>
      </c>
      <c r="C74" s="172">
        <f>C33*4</f>
        <v>552</v>
      </c>
      <c r="D74" s="170">
        <f>D33*12</f>
        <v>0</v>
      </c>
      <c r="E74" s="170">
        <f>E33*14</f>
        <v>28</v>
      </c>
      <c r="F74" s="170"/>
      <c r="G74" s="179">
        <f>SUM(C74:F74)</f>
        <v>580</v>
      </c>
      <c r="H74" s="176"/>
      <c r="I74" s="176"/>
      <c r="J74" s="176"/>
      <c r="K74" s="176"/>
      <c r="Q74" s="155" t="s">
        <v>34</v>
      </c>
      <c r="R74" s="178">
        <v>34.909090909090914</v>
      </c>
      <c r="S74" s="172">
        <f>C74/B74*R74</f>
        <v>802.90909090909099</v>
      </c>
      <c r="T74" s="170">
        <f>D74/B74*R74</f>
        <v>0</v>
      </c>
      <c r="U74" s="170">
        <f>E74/B74*R74</f>
        <v>40.727272727272734</v>
      </c>
      <c r="V74" s="170"/>
      <c r="W74" s="179">
        <f>SUM(S74:V74)</f>
        <v>843.63636363636374</v>
      </c>
      <c r="X74" s="177"/>
      <c r="Y74" s="177"/>
      <c r="Z74" s="177"/>
      <c r="AA74" s="177"/>
    </row>
    <row r="75" spans="1:31">
      <c r="A75" s="155" t="s">
        <v>35</v>
      </c>
      <c r="B75" s="178">
        <v>102</v>
      </c>
      <c r="C75" s="172">
        <f>C34*4</f>
        <v>928</v>
      </c>
      <c r="D75" s="170">
        <f>D34*12</f>
        <v>228</v>
      </c>
      <c r="E75" s="170">
        <f>E34*14</f>
        <v>287</v>
      </c>
      <c r="F75" s="170"/>
      <c r="G75" s="179">
        <f>SUM(C75:F75)</f>
        <v>1443</v>
      </c>
      <c r="H75" s="176"/>
      <c r="I75" s="176"/>
      <c r="J75" s="176"/>
      <c r="K75" s="176"/>
      <c r="Q75" s="155" t="s">
        <v>35</v>
      </c>
      <c r="R75" s="178">
        <v>164.23104693140797</v>
      </c>
      <c r="S75" s="172">
        <f>C75/B75*R75</f>
        <v>1494.1805054151628</v>
      </c>
      <c r="T75" s="170">
        <f>D75/B75*R75</f>
        <v>367.10469314079432</v>
      </c>
      <c r="U75" s="170">
        <f>E75/B75*R75</f>
        <v>462.10108303249109</v>
      </c>
      <c r="V75" s="170"/>
      <c r="W75" s="179">
        <f>SUM(S75:V75)</f>
        <v>2323.3862815884481</v>
      </c>
      <c r="X75" s="177"/>
      <c r="Y75" s="177"/>
      <c r="Z75" s="177"/>
      <c r="AA75" s="177"/>
    </row>
    <row r="76" spans="1:31">
      <c r="A76" s="155" t="s">
        <v>36</v>
      </c>
      <c r="B76" s="178"/>
      <c r="C76" s="172"/>
      <c r="D76" s="170"/>
      <c r="E76" s="170"/>
      <c r="F76" s="170"/>
      <c r="G76" s="179">
        <f>SUM(C76:F76)</f>
        <v>0</v>
      </c>
      <c r="H76" s="176"/>
      <c r="I76" s="176"/>
      <c r="J76" s="176"/>
      <c r="K76" s="176"/>
      <c r="Q76" s="155" t="s">
        <v>36</v>
      </c>
      <c r="R76" s="178"/>
      <c r="S76" s="172"/>
      <c r="T76" s="170"/>
      <c r="U76" s="170"/>
      <c r="V76" s="170"/>
      <c r="W76" s="179"/>
      <c r="X76" s="177"/>
      <c r="Y76" s="177"/>
      <c r="Z76" s="177"/>
      <c r="AA76" s="177"/>
    </row>
    <row r="79" spans="1:31" s="162" customFormat="1">
      <c r="A79" s="161" t="s">
        <v>96</v>
      </c>
    </row>
    <row r="80" spans="1:31">
      <c r="A80" s="160" t="s">
        <v>116</v>
      </c>
      <c r="Q80" s="160" t="s">
        <v>117</v>
      </c>
      <c r="AE80" s="160" t="s">
        <v>123</v>
      </c>
    </row>
    <row r="81" spans="1:41" ht="82.5">
      <c r="A81" s="138"/>
      <c r="B81" s="141" t="s">
        <v>27</v>
      </c>
      <c r="C81" s="145" t="s">
        <v>90</v>
      </c>
      <c r="D81" s="146" t="s">
        <v>91</v>
      </c>
      <c r="E81" s="146" t="s">
        <v>92</v>
      </c>
      <c r="F81" s="146" t="s">
        <v>118</v>
      </c>
      <c r="G81" s="138" t="s">
        <v>53</v>
      </c>
      <c r="H81" s="165"/>
      <c r="I81" s="165"/>
      <c r="J81" s="165"/>
      <c r="K81" s="165"/>
      <c r="Q81" s="138"/>
      <c r="R81" s="174" t="s">
        <v>93</v>
      </c>
      <c r="S81" s="145" t="s">
        <v>90</v>
      </c>
      <c r="T81" s="146" t="s">
        <v>91</v>
      </c>
      <c r="U81" s="146" t="s">
        <v>92</v>
      </c>
      <c r="V81" s="146" t="s">
        <v>118</v>
      </c>
      <c r="W81" s="138" t="s">
        <v>53</v>
      </c>
      <c r="X81" s="165"/>
      <c r="Y81" s="165"/>
      <c r="Z81" s="165"/>
      <c r="AA81" s="165"/>
      <c r="AE81" s="138"/>
      <c r="AF81" s="174"/>
      <c r="AG81" s="145" t="s">
        <v>90</v>
      </c>
      <c r="AH81" s="146" t="s">
        <v>91</v>
      </c>
      <c r="AI81" s="146" t="s">
        <v>92</v>
      </c>
      <c r="AJ81" s="146" t="s">
        <v>118</v>
      </c>
      <c r="AK81" s="138" t="s">
        <v>53</v>
      </c>
      <c r="AL81" s="165"/>
      <c r="AM81" s="165"/>
      <c r="AN81" s="165"/>
      <c r="AO81" s="165"/>
    </row>
    <row r="82" spans="1:41">
      <c r="A82" s="150" t="s">
        <v>98</v>
      </c>
      <c r="B82" s="150"/>
      <c r="C82" s="167">
        <v>4</v>
      </c>
      <c r="D82" s="168">
        <v>12</v>
      </c>
      <c r="E82" s="168">
        <v>14</v>
      </c>
      <c r="F82" s="169"/>
      <c r="G82" s="175"/>
      <c r="H82" s="160"/>
      <c r="I82" s="160"/>
      <c r="J82" s="160"/>
      <c r="Q82" s="150" t="s">
        <v>98</v>
      </c>
      <c r="R82" s="150"/>
      <c r="S82" s="167">
        <v>4</v>
      </c>
      <c r="T82" s="168">
        <v>12</v>
      </c>
      <c r="U82" s="168">
        <v>14</v>
      </c>
      <c r="V82" s="169"/>
      <c r="W82" s="175"/>
      <c r="X82" s="160"/>
      <c r="Y82" s="160"/>
      <c r="Z82" s="160"/>
      <c r="AE82" s="150" t="s">
        <v>101</v>
      </c>
      <c r="AF82" s="150"/>
      <c r="AG82" s="167">
        <v>0.15</v>
      </c>
      <c r="AH82" s="168">
        <v>0.15</v>
      </c>
      <c r="AI82" s="168">
        <v>0.15</v>
      </c>
      <c r="AJ82" s="169"/>
      <c r="AK82" s="175">
        <v>0.15</v>
      </c>
    </row>
    <row r="83" spans="1:41">
      <c r="A83" s="150" t="s">
        <v>32</v>
      </c>
      <c r="B83" s="169">
        <f>SUM(B84:B87)</f>
        <v>127</v>
      </c>
      <c r="C83" s="167">
        <f>SUM(C84:C87)</f>
        <v>17904</v>
      </c>
      <c r="D83" s="168">
        <f>SUM(D84:D87)</f>
        <v>2736</v>
      </c>
      <c r="E83" s="168">
        <f>SUM(E84:E87)</f>
        <v>3780</v>
      </c>
      <c r="F83" s="169">
        <f>SUM(F84:F87)</f>
        <v>0</v>
      </c>
      <c r="G83" s="175">
        <f>SUM(C83:F83)</f>
        <v>24420</v>
      </c>
      <c r="H83" s="177"/>
      <c r="I83" s="177"/>
      <c r="J83" s="177"/>
      <c r="K83" s="177"/>
      <c r="Q83" s="150" t="s">
        <v>32</v>
      </c>
      <c r="R83" s="169">
        <f>SUM(R84:R87)</f>
        <v>200.54364661242872</v>
      </c>
      <c r="S83" s="167">
        <f>SUM(S84:S87)</f>
        <v>27767.180419048942</v>
      </c>
      <c r="T83" s="168">
        <f>SUM(T84:T87)</f>
        <v>4405.2563176895319</v>
      </c>
      <c r="U83" s="168">
        <f>SUM(U84:U87)</f>
        <v>6033.9402691171663</v>
      </c>
      <c r="V83" s="169"/>
      <c r="W83" s="175">
        <f>SUM(S83:V83)</f>
        <v>38206.37700585564</v>
      </c>
      <c r="X83" s="177"/>
      <c r="Y83" s="177"/>
      <c r="Z83" s="177"/>
      <c r="AA83" s="177"/>
      <c r="AE83" s="150" t="s">
        <v>32</v>
      </c>
      <c r="AF83" s="169"/>
      <c r="AG83" s="167">
        <f>SUM(AG84:AG87)</f>
        <v>4165.0770628573409</v>
      </c>
      <c r="AH83" s="168">
        <f>SUM(AH84:AH87)</f>
        <v>660.78844765342978</v>
      </c>
      <c r="AI83" s="168">
        <f>SUM(AI84:AI87)</f>
        <v>905.09104036757481</v>
      </c>
      <c r="AJ83" s="169"/>
      <c r="AK83" s="175">
        <f>SUM(AG83:AJ83)</f>
        <v>5730.9565508783453</v>
      </c>
      <c r="AL83" s="180"/>
      <c r="AM83" s="180"/>
      <c r="AN83" s="180"/>
      <c r="AO83" s="180"/>
    </row>
    <row r="84" spans="1:41">
      <c r="A84" s="155" t="s">
        <v>33</v>
      </c>
      <c r="B84" s="178">
        <v>1</v>
      </c>
      <c r="C84" s="172">
        <f t="shared" ref="C84:F86" si="5">C73*12</f>
        <v>144</v>
      </c>
      <c r="D84" s="170">
        <f t="shared" si="5"/>
        <v>0</v>
      </c>
      <c r="E84" s="170">
        <f t="shared" si="5"/>
        <v>0</v>
      </c>
      <c r="F84" s="170">
        <f t="shared" si="5"/>
        <v>0</v>
      </c>
      <c r="G84" s="179">
        <f>SUM(C84:F84)</f>
        <v>144</v>
      </c>
      <c r="H84" s="177"/>
      <c r="I84" s="177"/>
      <c r="J84" s="177"/>
      <c r="K84" s="177"/>
      <c r="Q84" s="155" t="s">
        <v>33</v>
      </c>
      <c r="R84" s="178">
        <v>1.4035087719298245</v>
      </c>
      <c r="S84" s="172">
        <f t="shared" ref="S84:U86" si="6">S73*12</f>
        <v>202.10526315789474</v>
      </c>
      <c r="T84" s="170">
        <f t="shared" si="6"/>
        <v>0</v>
      </c>
      <c r="U84" s="170">
        <f t="shared" si="6"/>
        <v>0</v>
      </c>
      <c r="V84" s="170"/>
      <c r="W84" s="179">
        <f>SUM(S84:V84)</f>
        <v>202.10526315789474</v>
      </c>
      <c r="X84" s="177"/>
      <c r="Y84" s="177"/>
      <c r="Z84" s="177"/>
      <c r="AA84" s="177"/>
      <c r="AE84" s="155" t="s">
        <v>33</v>
      </c>
      <c r="AF84" s="178"/>
      <c r="AG84" s="172">
        <f t="shared" ref="AG84:AI86" si="7">S84*0.15</f>
        <v>30.315789473684209</v>
      </c>
      <c r="AH84" s="170">
        <f t="shared" si="7"/>
        <v>0</v>
      </c>
      <c r="AI84" s="170">
        <f t="shared" si="7"/>
        <v>0</v>
      </c>
      <c r="AJ84" s="170"/>
      <c r="AK84" s="179">
        <f>SUM(AG84:AJ84)</f>
        <v>30.315789473684209</v>
      </c>
      <c r="AL84" s="180"/>
      <c r="AM84" s="180"/>
      <c r="AN84" s="180"/>
      <c r="AO84" s="180"/>
    </row>
    <row r="85" spans="1:41">
      <c r="A85" s="155" t="s">
        <v>34</v>
      </c>
      <c r="B85" s="178">
        <v>24</v>
      </c>
      <c r="C85" s="172">
        <f t="shared" si="5"/>
        <v>6624</v>
      </c>
      <c r="D85" s="170">
        <f t="shared" si="5"/>
        <v>0</v>
      </c>
      <c r="E85" s="170">
        <f t="shared" si="5"/>
        <v>336</v>
      </c>
      <c r="F85" s="170">
        <f t="shared" si="5"/>
        <v>0</v>
      </c>
      <c r="G85" s="179">
        <f>SUM(C85:F85)</f>
        <v>6960</v>
      </c>
      <c r="H85" s="177"/>
      <c r="I85" s="177"/>
      <c r="J85" s="177"/>
      <c r="K85" s="177"/>
      <c r="Q85" s="155" t="s">
        <v>34</v>
      </c>
      <c r="R85" s="178">
        <v>34.909090909090914</v>
      </c>
      <c r="S85" s="172">
        <f t="shared" si="6"/>
        <v>9634.9090909090919</v>
      </c>
      <c r="T85" s="170">
        <f t="shared" si="6"/>
        <v>0</v>
      </c>
      <c r="U85" s="170">
        <f t="shared" si="6"/>
        <v>488.7272727272728</v>
      </c>
      <c r="V85" s="170"/>
      <c r="W85" s="179">
        <f>SUM(S85:V85)</f>
        <v>10123.636363636364</v>
      </c>
      <c r="X85" s="177"/>
      <c r="Y85" s="177"/>
      <c r="Z85" s="177"/>
      <c r="AA85" s="177"/>
      <c r="AE85" s="155" t="s">
        <v>34</v>
      </c>
      <c r="AF85" s="178"/>
      <c r="AG85" s="172">
        <f t="shared" si="7"/>
        <v>1445.2363636363636</v>
      </c>
      <c r="AH85" s="170">
        <f t="shared" si="7"/>
        <v>0</v>
      </c>
      <c r="AI85" s="170">
        <f t="shared" si="7"/>
        <v>73.309090909090912</v>
      </c>
      <c r="AJ85" s="170"/>
      <c r="AK85" s="179">
        <f>SUM(AG85:AJ85)</f>
        <v>1518.5454545454545</v>
      </c>
      <c r="AL85" s="180"/>
      <c r="AM85" s="180"/>
      <c r="AN85" s="180"/>
      <c r="AO85" s="180"/>
    </row>
    <row r="86" spans="1:41">
      <c r="A86" s="155" t="s">
        <v>35</v>
      </c>
      <c r="B86" s="178">
        <v>102</v>
      </c>
      <c r="C86" s="172">
        <f t="shared" si="5"/>
        <v>11136</v>
      </c>
      <c r="D86" s="170">
        <f t="shared" si="5"/>
        <v>2736</v>
      </c>
      <c r="E86" s="170">
        <f t="shared" si="5"/>
        <v>3444</v>
      </c>
      <c r="F86" s="170">
        <f t="shared" si="5"/>
        <v>0</v>
      </c>
      <c r="G86" s="179">
        <f>SUM(C86:F86)</f>
        <v>17316</v>
      </c>
      <c r="H86" s="177"/>
      <c r="I86" s="177"/>
      <c r="J86" s="177"/>
      <c r="K86" s="177"/>
      <c r="Q86" s="155" t="s">
        <v>35</v>
      </c>
      <c r="R86" s="178">
        <v>164.23104693140797</v>
      </c>
      <c r="S86" s="172">
        <f t="shared" si="6"/>
        <v>17930.166064981953</v>
      </c>
      <c r="T86" s="170">
        <f t="shared" si="6"/>
        <v>4405.2563176895319</v>
      </c>
      <c r="U86" s="170">
        <f t="shared" si="6"/>
        <v>5545.2129963898933</v>
      </c>
      <c r="V86" s="170"/>
      <c r="W86" s="179">
        <f>SUM(S86:V86)</f>
        <v>27880.635379061379</v>
      </c>
      <c r="X86" s="177"/>
      <c r="Y86" s="177"/>
      <c r="Z86" s="177"/>
      <c r="AA86" s="177"/>
      <c r="AE86" s="155" t="s">
        <v>35</v>
      </c>
      <c r="AF86" s="178"/>
      <c r="AG86" s="172">
        <f t="shared" si="7"/>
        <v>2689.5249097472929</v>
      </c>
      <c r="AH86" s="170">
        <f t="shared" si="7"/>
        <v>660.78844765342978</v>
      </c>
      <c r="AI86" s="170">
        <f t="shared" si="7"/>
        <v>831.78194945848395</v>
      </c>
      <c r="AJ86" s="170"/>
      <c r="AK86" s="179">
        <f>SUM(AG86:AJ86)</f>
        <v>4182.0953068592062</v>
      </c>
      <c r="AL86" s="180"/>
      <c r="AM86" s="180"/>
      <c r="AN86" s="180"/>
      <c r="AO86" s="180"/>
    </row>
    <row r="87" spans="1:41">
      <c r="A87" s="155" t="s">
        <v>36</v>
      </c>
      <c r="B87" s="178"/>
      <c r="C87" s="172"/>
      <c r="D87" s="170"/>
      <c r="E87" s="170"/>
      <c r="F87" s="170"/>
      <c r="G87" s="179">
        <f>SUM(C87:F87)</f>
        <v>0</v>
      </c>
      <c r="H87" s="177"/>
      <c r="I87" s="177"/>
      <c r="J87" s="177"/>
      <c r="K87" s="177"/>
      <c r="Q87" s="155" t="s">
        <v>36</v>
      </c>
      <c r="R87" s="178"/>
      <c r="S87" s="172"/>
      <c r="T87" s="170"/>
      <c r="U87" s="170"/>
      <c r="V87" s="170"/>
      <c r="W87" s="179">
        <f>SUM(S87:V87)</f>
        <v>0</v>
      </c>
      <c r="X87" s="177"/>
      <c r="Y87" s="177"/>
      <c r="Z87" s="177"/>
      <c r="AA87" s="177"/>
      <c r="AE87" s="155" t="s">
        <v>36</v>
      </c>
      <c r="AF87" s="178"/>
      <c r="AG87" s="172"/>
      <c r="AH87" s="170"/>
      <c r="AI87" s="170"/>
      <c r="AJ87" s="170"/>
      <c r="AK87" s="179">
        <f>SUM(AG87:AJ87)</f>
        <v>0</v>
      </c>
      <c r="AL87" s="180"/>
      <c r="AM87" s="180"/>
      <c r="AN87" s="180"/>
      <c r="AO87" s="180"/>
    </row>
    <row r="90" spans="1:41" s="162" customFormat="1">
      <c r="A90" s="161" t="s">
        <v>99</v>
      </c>
    </row>
    <row r="92" spans="1:41" ht="82.5">
      <c r="A92" s="138"/>
      <c r="B92" s="145" t="s">
        <v>90</v>
      </c>
      <c r="C92" s="146" t="s">
        <v>91</v>
      </c>
      <c r="D92" s="146" t="s">
        <v>92</v>
      </c>
      <c r="E92" s="146" t="s">
        <v>118</v>
      </c>
      <c r="F92" s="181" t="s">
        <v>53</v>
      </c>
      <c r="G92" s="165"/>
      <c r="H92" s="165"/>
      <c r="I92" s="165"/>
      <c r="J92" s="165"/>
    </row>
    <row r="93" spans="1:41">
      <c r="A93" s="150" t="s">
        <v>32</v>
      </c>
      <c r="B93" s="167">
        <f>SUM(B94:B97)</f>
        <v>5.136928377524054</v>
      </c>
      <c r="C93" s="168">
        <f>SUM(C94:C97)</f>
        <v>0.81497241877256343</v>
      </c>
      <c r="D93" s="168">
        <f>SUM(D94:D97)</f>
        <v>1.1162789497866759</v>
      </c>
      <c r="E93" s="169"/>
      <c r="F93" s="175">
        <f>SUM(B93:E93)</f>
        <v>7.0681797460832936</v>
      </c>
      <c r="G93" s="173"/>
      <c r="H93" s="173"/>
      <c r="I93" s="173"/>
      <c r="J93" s="173"/>
    </row>
    <row r="94" spans="1:41">
      <c r="A94" s="155" t="s">
        <v>33</v>
      </c>
      <c r="B94" s="172">
        <f t="shared" ref="B94:D96" si="8">S84*0.000185</f>
        <v>3.7389473684210528E-2</v>
      </c>
      <c r="C94" s="170">
        <f t="shared" si="8"/>
        <v>0</v>
      </c>
      <c r="D94" s="170">
        <f t="shared" si="8"/>
        <v>0</v>
      </c>
      <c r="E94" s="170"/>
      <c r="F94" s="179">
        <f>SUM(B94:E94)</f>
        <v>3.7389473684210528E-2</v>
      </c>
      <c r="G94" s="173"/>
      <c r="H94" s="173"/>
      <c r="I94" s="173"/>
      <c r="J94" s="173"/>
    </row>
    <row r="95" spans="1:41">
      <c r="A95" s="155" t="s">
        <v>34</v>
      </c>
      <c r="B95" s="172">
        <f t="shared" si="8"/>
        <v>1.7824581818181819</v>
      </c>
      <c r="C95" s="170">
        <f t="shared" si="8"/>
        <v>0</v>
      </c>
      <c r="D95" s="170">
        <f t="shared" si="8"/>
        <v>9.041454545454547E-2</v>
      </c>
      <c r="E95" s="170"/>
      <c r="F95" s="179">
        <f>SUM(B95:E95)</f>
        <v>1.8728727272727275</v>
      </c>
      <c r="G95" s="173"/>
      <c r="H95" s="173"/>
      <c r="I95" s="173"/>
      <c r="J95" s="173"/>
    </row>
    <row r="96" spans="1:41">
      <c r="A96" s="155" t="s">
        <v>35</v>
      </c>
      <c r="B96" s="172">
        <f t="shared" si="8"/>
        <v>3.3170807220216614</v>
      </c>
      <c r="C96" s="170">
        <f t="shared" si="8"/>
        <v>0.81497241877256343</v>
      </c>
      <c r="D96" s="170">
        <f t="shared" si="8"/>
        <v>1.0258644043321303</v>
      </c>
      <c r="E96" s="170"/>
      <c r="F96" s="179">
        <f>SUM(B96:E96)</f>
        <v>5.1579175451263559</v>
      </c>
      <c r="G96" s="173"/>
      <c r="H96" s="173"/>
      <c r="I96" s="173"/>
      <c r="J96" s="173"/>
    </row>
    <row r="97" spans="1:10">
      <c r="A97" s="155" t="s">
        <v>36</v>
      </c>
      <c r="B97" s="172"/>
      <c r="C97" s="170"/>
      <c r="D97" s="170"/>
      <c r="E97" s="170"/>
      <c r="F97" s="179"/>
      <c r="G97" s="173"/>
      <c r="H97" s="173"/>
      <c r="I97" s="173"/>
      <c r="J97" s="173"/>
    </row>
  </sheetData>
  <sheetProtection algorithmName="SHA-512" hashValue="HIB6seldVhHUt8ZzHdF7sEu4nC5sKx7Cwi3KmTTG5NeJYoUEA9W+x9U55j/6zDl/JNYHx6KC9qJQZ/b3+9MibA==" saltValue="AQEiPnnIvgEiLnunWpsvlw==" spinCount="100000" sheet="1" objects="1" scenarios="1"/>
  <mergeCells count="16">
    <mergeCell ref="BA3:BJ3"/>
    <mergeCell ref="BK3:BT3"/>
    <mergeCell ref="BU3:CC3"/>
    <mergeCell ref="C12:L12"/>
    <mergeCell ref="M12:V12"/>
    <mergeCell ref="W12:AF12"/>
    <mergeCell ref="AG12:AP12"/>
    <mergeCell ref="AQ12:AZ12"/>
    <mergeCell ref="BA12:BJ12"/>
    <mergeCell ref="BK12:BT12"/>
    <mergeCell ref="BU12:CC12"/>
    <mergeCell ref="C3:L3"/>
    <mergeCell ref="M3:V3"/>
    <mergeCell ref="W3:AF3"/>
    <mergeCell ref="AG3:AP3"/>
    <mergeCell ref="AQ3:AZ3"/>
  </mergeCell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07"/>
  <sheetViews>
    <sheetView zoomScale="70" zoomScaleNormal="70" workbookViewId="0">
      <selection activeCell="E26" sqref="E26"/>
    </sheetView>
  </sheetViews>
  <sheetFormatPr baseColWidth="10" defaultColWidth="11.453125" defaultRowHeight="14.5"/>
  <cols>
    <col min="1" max="1" width="16" style="190" customWidth="1"/>
    <col min="2" max="2" width="15.453125" style="190" customWidth="1"/>
    <col min="3" max="3" width="24.453125" style="190" customWidth="1"/>
    <col min="4" max="4" width="16.453125" style="190" customWidth="1"/>
    <col min="5" max="5" width="27.1796875" style="190" customWidth="1"/>
    <col min="6" max="6" width="17.54296875" style="190" customWidth="1"/>
    <col min="7" max="7" width="18.7265625" style="190" customWidth="1"/>
    <col min="8" max="8" width="16.1796875" style="190" customWidth="1"/>
    <col min="9" max="9" width="26.54296875" style="190" customWidth="1"/>
    <col min="10" max="11" width="11.453125" style="190"/>
    <col min="12" max="12" width="17.81640625" style="190" customWidth="1"/>
    <col min="13" max="13" width="19.81640625" style="190" customWidth="1"/>
    <col min="14" max="15" width="18.26953125" style="190" customWidth="1"/>
    <col min="16" max="16384" width="11.453125" style="190"/>
  </cols>
  <sheetData>
    <row r="1" spans="1:11" s="137" customFormat="1" ht="18.5">
      <c r="A1" s="230" t="s">
        <v>186</v>
      </c>
    </row>
    <row r="3" spans="1:11" s="189" customFormat="1">
      <c r="A3" s="188" t="s">
        <v>124</v>
      </c>
    </row>
    <row r="5" spans="1:11">
      <c r="A5" s="137" t="s">
        <v>125</v>
      </c>
      <c r="G5" s="137" t="s">
        <v>126</v>
      </c>
    </row>
    <row r="6" spans="1:11">
      <c r="A6" s="182"/>
      <c r="B6" s="183" t="s">
        <v>127</v>
      </c>
      <c r="C6" s="183" t="s">
        <v>128</v>
      </c>
      <c r="D6" s="183" t="s">
        <v>15</v>
      </c>
      <c r="E6" s="183" t="s">
        <v>129</v>
      </c>
      <c r="G6" s="182"/>
      <c r="H6" s="183" t="s">
        <v>127</v>
      </c>
      <c r="I6" s="183" t="s">
        <v>128</v>
      </c>
      <c r="J6" s="183" t="s">
        <v>15</v>
      </c>
      <c r="K6" s="137"/>
    </row>
    <row r="7" spans="1:11">
      <c r="A7" s="184" t="s">
        <v>32</v>
      </c>
      <c r="B7" s="185">
        <f>AVERAGE(B8:B11)</f>
        <v>14.157631799661059</v>
      </c>
      <c r="C7" s="185">
        <f>AVERAGE(C8:C11)</f>
        <v>63.051088502352037</v>
      </c>
      <c r="D7" s="185">
        <f>AVERAGE(D8:D11)</f>
        <v>22.791279697986905</v>
      </c>
      <c r="E7" s="185">
        <f>SUM(E8:E10)</f>
        <v>622</v>
      </c>
      <c r="G7" s="184" t="s">
        <v>32</v>
      </c>
      <c r="H7" s="185">
        <f>SUM(H8:H11)</f>
        <v>90.333419699560679</v>
      </c>
      <c r="I7" s="185">
        <f>SUM(I8:I11)</f>
        <v>403.41144294934907</v>
      </c>
      <c r="J7" s="185">
        <f>SUM(J8:J11)</f>
        <v>128.25513735109024</v>
      </c>
      <c r="K7" s="191"/>
    </row>
    <row r="8" spans="1:11">
      <c r="A8" s="186" t="s">
        <v>33</v>
      </c>
      <c r="B8" s="187">
        <v>14.035087719298245</v>
      </c>
      <c r="C8" s="187">
        <v>66.666666666666657</v>
      </c>
      <c r="D8" s="187">
        <v>19.298245614035096</v>
      </c>
      <c r="E8" s="187">
        <v>80</v>
      </c>
      <c r="G8" s="186" t="s">
        <v>33</v>
      </c>
      <c r="H8" s="192">
        <f>E8/100*B8</f>
        <v>11.228070175438596</v>
      </c>
      <c r="I8" s="192">
        <f>E8/100*C8</f>
        <v>53.333333333333329</v>
      </c>
      <c r="J8" s="192">
        <f>E8/100*D8</f>
        <v>15.438596491228077</v>
      </c>
      <c r="K8" s="191"/>
    </row>
    <row r="9" spans="1:11">
      <c r="A9" s="186" t="s">
        <v>34</v>
      </c>
      <c r="B9" s="187">
        <v>13.636363636363635</v>
      </c>
      <c r="C9" s="187">
        <v>56.060606060606055</v>
      </c>
      <c r="D9" s="187">
        <v>30.303030303030312</v>
      </c>
      <c r="E9" s="187">
        <v>96</v>
      </c>
      <c r="G9" s="186" t="s">
        <v>34</v>
      </c>
      <c r="H9" s="192">
        <f>E9/100*B9</f>
        <v>13.090909090909088</v>
      </c>
      <c r="I9" s="192">
        <f>E9/100*C9</f>
        <v>53.818181818181813</v>
      </c>
      <c r="J9" s="192">
        <f>E9/100*D9</f>
        <v>29.090909090909097</v>
      </c>
      <c r="K9" s="191"/>
    </row>
    <row r="10" spans="1:11">
      <c r="A10" s="186" t="s">
        <v>35</v>
      </c>
      <c r="B10" s="187">
        <v>14.801444043321299</v>
      </c>
      <c r="C10" s="187">
        <v>66.4259927797834</v>
      </c>
      <c r="D10" s="187">
        <v>18.772563176895304</v>
      </c>
      <c r="E10" s="187">
        <v>446</v>
      </c>
      <c r="G10" s="186" t="s">
        <v>35</v>
      </c>
      <c r="H10" s="192">
        <f>E10/100*B10</f>
        <v>66.014440433212997</v>
      </c>
      <c r="I10" s="192">
        <f>E10/100*C10</f>
        <v>296.25992779783394</v>
      </c>
      <c r="J10" s="192">
        <f>E10/100*D10</f>
        <v>83.72563176895305</v>
      </c>
      <c r="K10" s="191"/>
    </row>
    <row r="11" spans="1:11">
      <c r="A11" s="186" t="s">
        <v>36</v>
      </c>
      <c r="B11" s="187"/>
      <c r="C11" s="187"/>
      <c r="D11" s="187"/>
      <c r="E11" s="187"/>
      <c r="G11" s="186" t="s">
        <v>36</v>
      </c>
      <c r="H11" s="192">
        <f>E11/100*B11</f>
        <v>0</v>
      </c>
      <c r="I11" s="192">
        <f>E11/100*C11</f>
        <v>0</v>
      </c>
      <c r="J11" s="192">
        <f>E11/100*D11</f>
        <v>0</v>
      </c>
      <c r="K11" s="191"/>
    </row>
    <row r="12" spans="1:11">
      <c r="A12" s="137"/>
      <c r="B12" s="193"/>
      <c r="C12" s="193"/>
      <c r="D12" s="193"/>
      <c r="G12" s="137"/>
    </row>
    <row r="13" spans="1:11">
      <c r="A13" s="137"/>
      <c r="B13" s="193"/>
      <c r="C13" s="193"/>
      <c r="D13" s="193"/>
      <c r="G13" s="137"/>
    </row>
    <row r="14" spans="1:11">
      <c r="A14" s="182"/>
      <c r="B14" s="183" t="s">
        <v>127</v>
      </c>
      <c r="C14" s="183" t="s">
        <v>128</v>
      </c>
      <c r="D14" s="183" t="s">
        <v>15</v>
      </c>
      <c r="E14" s="183" t="s">
        <v>129</v>
      </c>
      <c r="G14" s="182"/>
      <c r="H14" s="183" t="s">
        <v>127</v>
      </c>
      <c r="I14" s="183" t="s">
        <v>128</v>
      </c>
      <c r="J14" s="183" t="s">
        <v>15</v>
      </c>
    </row>
    <row r="15" spans="1:11">
      <c r="A15" s="184" t="s">
        <v>32</v>
      </c>
      <c r="B15" s="185">
        <f>AVERAGE(B16:B19)</f>
        <v>14.157631799661059</v>
      </c>
      <c r="C15" s="185">
        <f>AVERAGE(C16:C19)</f>
        <v>63.051088502352037</v>
      </c>
      <c r="D15" s="185">
        <f>AVERAGE(D16:D19)</f>
        <v>22.791279697986905</v>
      </c>
      <c r="E15" s="185">
        <f>SUM(E16:E18)</f>
        <v>622</v>
      </c>
      <c r="G15" s="184" t="s">
        <v>32</v>
      </c>
      <c r="H15" s="185">
        <f>SUM(H16:H19)</f>
        <v>90.333419699560679</v>
      </c>
      <c r="I15" s="185">
        <f>SUM(I16:I19)</f>
        <v>403.41144294934907</v>
      </c>
      <c r="J15" s="185">
        <f>SUM(J16:J19)</f>
        <v>128.25513735109024</v>
      </c>
    </row>
    <row r="16" spans="1:11">
      <c r="A16" s="186" t="s">
        <v>38</v>
      </c>
      <c r="B16" s="187">
        <v>14.035087719298245</v>
      </c>
      <c r="C16" s="187">
        <v>66.666666666666657</v>
      </c>
      <c r="D16" s="187">
        <v>19.298245614035096</v>
      </c>
      <c r="E16" s="187">
        <v>80</v>
      </c>
      <c r="G16" s="186" t="s">
        <v>38</v>
      </c>
      <c r="H16" s="192">
        <f>E16/100*B16</f>
        <v>11.228070175438596</v>
      </c>
      <c r="I16" s="192">
        <f>E16/100*C16</f>
        <v>53.333333333333329</v>
      </c>
      <c r="J16" s="192">
        <f>E16/100*D16</f>
        <v>15.438596491228077</v>
      </c>
    </row>
    <row r="17" spans="1:17">
      <c r="A17" s="186" t="s">
        <v>39</v>
      </c>
      <c r="B17" s="187">
        <v>13.636363636363635</v>
      </c>
      <c r="C17" s="187">
        <v>56.060606060606055</v>
      </c>
      <c r="D17" s="187">
        <v>30.303030303030312</v>
      </c>
      <c r="E17" s="187">
        <v>96</v>
      </c>
      <c r="G17" s="186" t="s">
        <v>39</v>
      </c>
      <c r="H17" s="192">
        <f>E17/100*B17</f>
        <v>13.090909090909088</v>
      </c>
      <c r="I17" s="192">
        <f>E17/100*C17</f>
        <v>53.818181818181813</v>
      </c>
      <c r="J17" s="192">
        <f>E17/100*D17</f>
        <v>29.090909090909097</v>
      </c>
    </row>
    <row r="18" spans="1:17">
      <c r="A18" s="186" t="s">
        <v>40</v>
      </c>
      <c r="B18" s="187">
        <v>14.801444043321299</v>
      </c>
      <c r="C18" s="187">
        <v>66.4259927797834</v>
      </c>
      <c r="D18" s="187">
        <v>18.772563176895304</v>
      </c>
      <c r="E18" s="187">
        <v>446</v>
      </c>
      <c r="G18" s="186" t="s">
        <v>40</v>
      </c>
      <c r="H18" s="192">
        <f>E18/100*B18</f>
        <v>66.014440433212997</v>
      </c>
      <c r="I18" s="192">
        <f>E18/100*C18</f>
        <v>296.25992779783394</v>
      </c>
      <c r="J18" s="192">
        <f>E18/100*D18</f>
        <v>83.72563176895305</v>
      </c>
    </row>
    <row r="19" spans="1:17">
      <c r="A19" s="186" t="s">
        <v>36</v>
      </c>
      <c r="B19" s="187"/>
      <c r="C19" s="187"/>
      <c r="D19" s="187"/>
      <c r="E19" s="187"/>
      <c r="G19" s="186" t="s">
        <v>36</v>
      </c>
      <c r="H19" s="192">
        <f>E19/100*B19</f>
        <v>0</v>
      </c>
      <c r="I19" s="192">
        <f>E19/100*C19</f>
        <v>0</v>
      </c>
      <c r="J19" s="192">
        <f>E19/100*D19</f>
        <v>0</v>
      </c>
    </row>
    <row r="23" spans="1:17" s="189" customFormat="1">
      <c r="A23" s="188" t="s">
        <v>130</v>
      </c>
    </row>
    <row r="24" spans="1:17">
      <c r="K24" s="190" t="s">
        <v>182</v>
      </c>
    </row>
    <row r="25" spans="1:17">
      <c r="A25" s="182"/>
      <c r="B25" s="183" t="s">
        <v>131</v>
      </c>
      <c r="C25" s="183" t="s">
        <v>132</v>
      </c>
      <c r="D25" s="183" t="s">
        <v>133</v>
      </c>
      <c r="E25" s="183" t="s">
        <v>134</v>
      </c>
      <c r="F25" s="183" t="s">
        <v>135</v>
      </c>
      <c r="G25" s="183" t="s">
        <v>136</v>
      </c>
      <c r="H25" s="183" t="s">
        <v>137</v>
      </c>
      <c r="I25" s="183" t="s">
        <v>53</v>
      </c>
      <c r="K25" s="183" t="s">
        <v>138</v>
      </c>
      <c r="L25" s="183" t="s">
        <v>133</v>
      </c>
      <c r="M25" s="183" t="s">
        <v>134</v>
      </c>
      <c r="N25" s="183" t="s">
        <v>135</v>
      </c>
      <c r="O25" s="183" t="s">
        <v>136</v>
      </c>
      <c r="P25" s="183" t="s">
        <v>137</v>
      </c>
      <c r="Q25" s="163"/>
    </row>
    <row r="26" spans="1:17">
      <c r="A26" s="184" t="s">
        <v>32</v>
      </c>
      <c r="B26" s="185">
        <f t="shared" ref="B26:H26" si="0">SUM(B27:B30)</f>
        <v>117</v>
      </c>
      <c r="C26" s="185">
        <f t="shared" si="0"/>
        <v>62</v>
      </c>
      <c r="D26" s="185">
        <f t="shared" si="0"/>
        <v>110</v>
      </c>
      <c r="E26" s="185">
        <f t="shared" si="0"/>
        <v>55</v>
      </c>
      <c r="F26" s="185">
        <f t="shared" si="0"/>
        <v>21</v>
      </c>
      <c r="G26" s="185">
        <f t="shared" si="0"/>
        <v>10</v>
      </c>
      <c r="H26" s="185">
        <f t="shared" si="0"/>
        <v>14</v>
      </c>
      <c r="I26" s="185">
        <f>SUM(B26:H26)</f>
        <v>389</v>
      </c>
      <c r="K26" s="185">
        <f>B26+C26</f>
        <v>179</v>
      </c>
      <c r="L26" s="185">
        <f>D26</f>
        <v>110</v>
      </c>
      <c r="M26" s="185">
        <f>E26</f>
        <v>55</v>
      </c>
      <c r="N26" s="185">
        <f>F26</f>
        <v>21</v>
      </c>
      <c r="O26" s="185">
        <f>G26</f>
        <v>10</v>
      </c>
      <c r="P26" s="185">
        <f>H26</f>
        <v>14</v>
      </c>
    </row>
    <row r="27" spans="1:17">
      <c r="A27" s="186" t="s">
        <v>33</v>
      </c>
      <c r="B27" s="187">
        <v>21</v>
      </c>
      <c r="C27" s="187">
        <v>8</v>
      </c>
      <c r="D27" s="187">
        <v>16</v>
      </c>
      <c r="E27" s="187">
        <v>4</v>
      </c>
      <c r="F27" s="187">
        <v>3</v>
      </c>
      <c r="G27" s="187">
        <v>0</v>
      </c>
      <c r="H27" s="187">
        <v>3</v>
      </c>
      <c r="I27" s="194">
        <f>SUM(B27:H27)</f>
        <v>55</v>
      </c>
    </row>
    <row r="28" spans="1:17">
      <c r="A28" s="186" t="s">
        <v>34</v>
      </c>
      <c r="B28" s="187">
        <v>24</v>
      </c>
      <c r="C28" s="187">
        <v>11</v>
      </c>
      <c r="D28" s="187">
        <v>21</v>
      </c>
      <c r="E28" s="187">
        <v>6</v>
      </c>
      <c r="F28" s="187">
        <v>3</v>
      </c>
      <c r="G28" s="187">
        <v>1</v>
      </c>
      <c r="H28" s="187">
        <v>0</v>
      </c>
      <c r="I28" s="194">
        <f>SUM(B28:H28)</f>
        <v>66</v>
      </c>
    </row>
    <row r="29" spans="1:17">
      <c r="A29" s="186" t="s">
        <v>35</v>
      </c>
      <c r="B29" s="187">
        <v>72</v>
      </c>
      <c r="C29" s="187">
        <v>43</v>
      </c>
      <c r="D29" s="187">
        <v>73</v>
      </c>
      <c r="E29" s="187">
        <v>45</v>
      </c>
      <c r="F29" s="187">
        <v>15</v>
      </c>
      <c r="G29" s="187">
        <v>9</v>
      </c>
      <c r="H29" s="187">
        <v>11</v>
      </c>
      <c r="I29" s="194">
        <f>SUM(B29:H29)</f>
        <v>268</v>
      </c>
    </row>
    <row r="30" spans="1:17">
      <c r="A30" s="186" t="s">
        <v>36</v>
      </c>
      <c r="B30" s="187"/>
      <c r="C30" s="187"/>
      <c r="D30" s="187"/>
      <c r="E30" s="187"/>
      <c r="F30" s="187"/>
      <c r="G30" s="187"/>
      <c r="H30" s="187"/>
      <c r="I30" s="194">
        <f>SUM(B30:H30)</f>
        <v>0</v>
      </c>
    </row>
    <row r="31" spans="1:17">
      <c r="A31" s="137"/>
    </row>
    <row r="32" spans="1:17">
      <c r="A32" s="137"/>
    </row>
    <row r="33" spans="1:9">
      <c r="A33" s="182"/>
      <c r="B33" s="183" t="s">
        <v>131</v>
      </c>
      <c r="C33" s="183" t="s">
        <v>132</v>
      </c>
      <c r="D33" s="183" t="s">
        <v>133</v>
      </c>
      <c r="E33" s="183" t="s">
        <v>134</v>
      </c>
      <c r="F33" s="183" t="s">
        <v>135</v>
      </c>
      <c r="G33" s="183" t="s">
        <v>136</v>
      </c>
      <c r="H33" s="183" t="s">
        <v>137</v>
      </c>
      <c r="I33" s="183" t="s">
        <v>53</v>
      </c>
    </row>
    <row r="34" spans="1:9">
      <c r="A34" s="184" t="s">
        <v>32</v>
      </c>
      <c r="B34" s="185">
        <f t="shared" ref="B34:H34" si="1">SUM(B35:B38)</f>
        <v>117</v>
      </c>
      <c r="C34" s="185">
        <f t="shared" si="1"/>
        <v>62</v>
      </c>
      <c r="D34" s="185">
        <f t="shared" si="1"/>
        <v>110</v>
      </c>
      <c r="E34" s="185">
        <f t="shared" si="1"/>
        <v>55</v>
      </c>
      <c r="F34" s="185">
        <f t="shared" si="1"/>
        <v>21</v>
      </c>
      <c r="G34" s="185">
        <f t="shared" si="1"/>
        <v>10</v>
      </c>
      <c r="H34" s="185">
        <f t="shared" si="1"/>
        <v>14</v>
      </c>
      <c r="I34" s="185">
        <f>SUM(B34:H34)</f>
        <v>389</v>
      </c>
    </row>
    <row r="35" spans="1:9">
      <c r="A35" s="186" t="s">
        <v>38</v>
      </c>
      <c r="B35" s="187">
        <v>21</v>
      </c>
      <c r="C35" s="187">
        <v>8</v>
      </c>
      <c r="D35" s="187">
        <v>16</v>
      </c>
      <c r="E35" s="187">
        <v>4</v>
      </c>
      <c r="F35" s="187">
        <v>3</v>
      </c>
      <c r="G35" s="187">
        <v>0</v>
      </c>
      <c r="H35" s="187">
        <v>3</v>
      </c>
      <c r="I35" s="194">
        <f>SUM(B35:H35)</f>
        <v>55</v>
      </c>
    </row>
    <row r="36" spans="1:9">
      <c r="A36" s="186" t="s">
        <v>39</v>
      </c>
      <c r="B36" s="187">
        <v>24</v>
      </c>
      <c r="C36" s="187">
        <v>11</v>
      </c>
      <c r="D36" s="187">
        <v>21</v>
      </c>
      <c r="E36" s="187">
        <v>6</v>
      </c>
      <c r="F36" s="187">
        <v>3</v>
      </c>
      <c r="G36" s="187">
        <v>1</v>
      </c>
      <c r="H36" s="187">
        <v>0</v>
      </c>
      <c r="I36" s="194">
        <f>SUM(B36:H36)</f>
        <v>66</v>
      </c>
    </row>
    <row r="37" spans="1:9">
      <c r="A37" s="186" t="s">
        <v>40</v>
      </c>
      <c r="B37" s="187">
        <v>72</v>
      </c>
      <c r="C37" s="187">
        <v>43</v>
      </c>
      <c r="D37" s="187">
        <v>73</v>
      </c>
      <c r="E37" s="187">
        <v>45</v>
      </c>
      <c r="F37" s="187">
        <v>15</v>
      </c>
      <c r="G37" s="187">
        <v>9</v>
      </c>
      <c r="H37" s="187">
        <v>11</v>
      </c>
      <c r="I37" s="194">
        <f>SUM(B37:H37)</f>
        <v>268</v>
      </c>
    </row>
    <row r="38" spans="1:9">
      <c r="A38" s="186" t="s">
        <v>36</v>
      </c>
      <c r="B38" s="187"/>
      <c r="C38" s="187"/>
      <c r="D38" s="187"/>
      <c r="E38" s="187"/>
      <c r="F38" s="187"/>
      <c r="G38" s="187"/>
      <c r="H38" s="187"/>
      <c r="I38" s="194">
        <f>SUM(B38:H38)</f>
        <v>0</v>
      </c>
    </row>
    <row r="41" spans="1:9" s="189" customFormat="1">
      <c r="A41" s="188" t="s">
        <v>139</v>
      </c>
    </row>
    <row r="43" spans="1:9">
      <c r="A43" s="182"/>
      <c r="B43" s="183" t="s">
        <v>131</v>
      </c>
      <c r="C43" s="183" t="s">
        <v>132</v>
      </c>
      <c r="D43" s="183" t="s">
        <v>133</v>
      </c>
      <c r="E43" s="183" t="s">
        <v>134</v>
      </c>
      <c r="F43" s="183" t="s">
        <v>135</v>
      </c>
      <c r="G43" s="183" t="s">
        <v>136</v>
      </c>
      <c r="H43" s="183" t="s">
        <v>137</v>
      </c>
      <c r="I43" s="183" t="s">
        <v>53</v>
      </c>
    </row>
    <row r="44" spans="1:9">
      <c r="A44" s="184" t="s">
        <v>32</v>
      </c>
      <c r="B44" s="185">
        <f>B26/I26*100</f>
        <v>30.077120822622106</v>
      </c>
      <c r="C44" s="185">
        <f>C26/I26*100</f>
        <v>15.938303341902312</v>
      </c>
      <c r="D44" s="185">
        <f>D26/I26*100</f>
        <v>28.277634961439592</v>
      </c>
      <c r="E44" s="185">
        <f>E26/I26*100</f>
        <v>14.138817480719796</v>
      </c>
      <c r="F44" s="185">
        <f>F26/I26*100</f>
        <v>5.3984575835475574</v>
      </c>
      <c r="G44" s="185">
        <f>G26/I26*100</f>
        <v>2.5706940874035991</v>
      </c>
      <c r="H44" s="185">
        <f>H26/I26*100</f>
        <v>3.5989717223650386</v>
      </c>
      <c r="I44" s="185">
        <f>SUM(B44:H44)</f>
        <v>99.999999999999986</v>
      </c>
    </row>
    <row r="45" spans="1:9">
      <c r="A45" s="186" t="s">
        <v>33</v>
      </c>
      <c r="B45" s="187">
        <f>B27/I27*100</f>
        <v>38.181818181818187</v>
      </c>
      <c r="C45" s="187">
        <f>C27/I27*100</f>
        <v>14.545454545454545</v>
      </c>
      <c r="D45" s="187">
        <f>D27/I27*100</f>
        <v>29.09090909090909</v>
      </c>
      <c r="E45" s="187">
        <f>E27/I27*100</f>
        <v>7.2727272727272725</v>
      </c>
      <c r="F45" s="187">
        <f>F27/I27*100</f>
        <v>5.4545454545454541</v>
      </c>
      <c r="G45" s="187">
        <f>G27/I27*100</f>
        <v>0</v>
      </c>
      <c r="H45" s="187">
        <f>H27/I27*100</f>
        <v>5.4545454545454541</v>
      </c>
      <c r="I45" s="194">
        <f>SUM(B45:H45)</f>
        <v>100</v>
      </c>
    </row>
    <row r="46" spans="1:9">
      <c r="A46" s="186" t="s">
        <v>34</v>
      </c>
      <c r="B46" s="187">
        <f>B28/I28*100</f>
        <v>36.363636363636367</v>
      </c>
      <c r="C46" s="187">
        <f>C28/I28*100</f>
        <v>16.666666666666664</v>
      </c>
      <c r="D46" s="187">
        <f>D28/I28*100</f>
        <v>31.818181818181817</v>
      </c>
      <c r="E46" s="187">
        <f>E28/I28*100</f>
        <v>9.0909090909090917</v>
      </c>
      <c r="F46" s="187">
        <f>F28/I28*100</f>
        <v>4.5454545454545459</v>
      </c>
      <c r="G46" s="187">
        <f>G28/I28*100</f>
        <v>1.5151515151515151</v>
      </c>
      <c r="H46" s="187">
        <f>H28/I28*100</f>
        <v>0</v>
      </c>
      <c r="I46" s="194">
        <f>SUM(B46:H46)</f>
        <v>100</v>
      </c>
    </row>
    <row r="47" spans="1:9">
      <c r="A47" s="186" t="s">
        <v>35</v>
      </c>
      <c r="B47" s="187">
        <f>B29/I29*100</f>
        <v>26.865671641791046</v>
      </c>
      <c r="C47" s="187">
        <f>C29/I29*100</f>
        <v>16.044776119402986</v>
      </c>
      <c r="D47" s="187">
        <f>D29/I29*100</f>
        <v>27.238805970149254</v>
      </c>
      <c r="E47" s="187">
        <f>E29/I29*100</f>
        <v>16.791044776119403</v>
      </c>
      <c r="F47" s="187">
        <f>F29/I29*100</f>
        <v>5.5970149253731343</v>
      </c>
      <c r="G47" s="187">
        <f>G29/I29*100</f>
        <v>3.3582089552238807</v>
      </c>
      <c r="H47" s="187">
        <f>H29/I29*100</f>
        <v>4.1044776119402986</v>
      </c>
      <c r="I47" s="194">
        <f>SUM(B47:H47)</f>
        <v>100.00000000000001</v>
      </c>
    </row>
    <row r="48" spans="1:9">
      <c r="A48" s="186" t="s">
        <v>36</v>
      </c>
      <c r="B48" s="187"/>
      <c r="C48" s="187"/>
      <c r="D48" s="187"/>
      <c r="E48" s="187"/>
      <c r="F48" s="187"/>
      <c r="G48" s="187"/>
      <c r="H48" s="187"/>
      <c r="I48" s="194">
        <f>SUM(B48:H48)</f>
        <v>0</v>
      </c>
    </row>
    <row r="49" spans="1:11">
      <c r="A49" s="137"/>
      <c r="B49" s="193"/>
      <c r="C49" s="193"/>
      <c r="D49" s="193"/>
      <c r="E49" s="193"/>
      <c r="F49" s="193"/>
      <c r="G49" s="193"/>
      <c r="H49" s="193"/>
    </row>
    <row r="50" spans="1:11">
      <c r="A50" s="137"/>
      <c r="B50" s="193"/>
      <c r="C50" s="193"/>
      <c r="D50" s="193"/>
      <c r="E50" s="193"/>
      <c r="F50" s="193"/>
      <c r="G50" s="193"/>
      <c r="H50" s="193"/>
    </row>
    <row r="51" spans="1:11">
      <c r="A51" s="182"/>
      <c r="B51" s="183" t="s">
        <v>131</v>
      </c>
      <c r="C51" s="183" t="s">
        <v>132</v>
      </c>
      <c r="D51" s="183" t="s">
        <v>133</v>
      </c>
      <c r="E51" s="183" t="s">
        <v>134</v>
      </c>
      <c r="F51" s="183" t="s">
        <v>135</v>
      </c>
      <c r="G51" s="183" t="s">
        <v>136</v>
      </c>
      <c r="H51" s="183" t="s">
        <v>137</v>
      </c>
      <c r="I51" s="183" t="s">
        <v>53</v>
      </c>
    </row>
    <row r="52" spans="1:11">
      <c r="A52" s="184" t="s">
        <v>32</v>
      </c>
      <c r="B52" s="185">
        <f>B34/I34*100</f>
        <v>30.077120822622106</v>
      </c>
      <c r="C52" s="185">
        <f>C34/I34*100</f>
        <v>15.938303341902312</v>
      </c>
      <c r="D52" s="185">
        <f>D34/I34*100</f>
        <v>28.277634961439592</v>
      </c>
      <c r="E52" s="185">
        <f>E34/I34*100</f>
        <v>14.138817480719796</v>
      </c>
      <c r="F52" s="185">
        <f>F34/I34*100</f>
        <v>5.3984575835475574</v>
      </c>
      <c r="G52" s="185">
        <f>G34/I34*100</f>
        <v>2.5706940874035991</v>
      </c>
      <c r="H52" s="185">
        <f>H34/I34*100</f>
        <v>3.5989717223650386</v>
      </c>
      <c r="I52" s="185">
        <f>SUM(B52:H52)</f>
        <v>99.999999999999986</v>
      </c>
    </row>
    <row r="53" spans="1:11">
      <c r="A53" s="186" t="s">
        <v>38</v>
      </c>
      <c r="B53" s="187">
        <f>B35/I35*100</f>
        <v>38.181818181818187</v>
      </c>
      <c r="C53" s="187">
        <f>C35/I35*100</f>
        <v>14.545454545454545</v>
      </c>
      <c r="D53" s="187">
        <f>D35/I35*100</f>
        <v>29.09090909090909</v>
      </c>
      <c r="E53" s="187">
        <f>E35/I35*100</f>
        <v>7.2727272727272725</v>
      </c>
      <c r="F53" s="187">
        <f>F35/I35*100</f>
        <v>5.4545454545454541</v>
      </c>
      <c r="G53" s="187">
        <f>G35/I35*100</f>
        <v>0</v>
      </c>
      <c r="H53" s="187">
        <f>H35/I35*100</f>
        <v>5.4545454545454541</v>
      </c>
      <c r="I53" s="194">
        <f>SUM(B53:H53)</f>
        <v>100</v>
      </c>
    </row>
    <row r="54" spans="1:11">
      <c r="A54" s="186" t="s">
        <v>39</v>
      </c>
      <c r="B54" s="187">
        <f>B36/I36*100</f>
        <v>36.363636363636367</v>
      </c>
      <c r="C54" s="187">
        <f>C36/I36*100</f>
        <v>16.666666666666664</v>
      </c>
      <c r="D54" s="187">
        <f>D36/I36*100</f>
        <v>31.818181818181817</v>
      </c>
      <c r="E54" s="187">
        <f>E36/I36*100</f>
        <v>9.0909090909090917</v>
      </c>
      <c r="F54" s="187">
        <f>F36/I36*100</f>
        <v>4.5454545454545459</v>
      </c>
      <c r="G54" s="187">
        <f>G36/I36*100</f>
        <v>1.5151515151515151</v>
      </c>
      <c r="H54" s="187">
        <f>H36/I36*100</f>
        <v>0</v>
      </c>
      <c r="I54" s="194">
        <f>SUM(B54:H54)</f>
        <v>100</v>
      </c>
    </row>
    <row r="55" spans="1:11">
      <c r="A55" s="186" t="s">
        <v>40</v>
      </c>
      <c r="B55" s="187">
        <f>B37/I37*100</f>
        <v>26.865671641791046</v>
      </c>
      <c r="C55" s="187">
        <f>C37/I37*100</f>
        <v>16.044776119402986</v>
      </c>
      <c r="D55" s="187">
        <f>D37/I37*100</f>
        <v>27.238805970149254</v>
      </c>
      <c r="E55" s="187">
        <f>E37/I37*100</f>
        <v>16.791044776119403</v>
      </c>
      <c r="F55" s="187">
        <f>F37/I37*100</f>
        <v>5.5970149253731343</v>
      </c>
      <c r="G55" s="187">
        <f>G37/I37*100</f>
        <v>3.3582089552238807</v>
      </c>
      <c r="H55" s="187">
        <f>H37/I37*100</f>
        <v>4.1044776119402986</v>
      </c>
      <c r="I55" s="194">
        <f>SUM(B55:H55)</f>
        <v>100.00000000000001</v>
      </c>
    </row>
    <row r="56" spans="1:11">
      <c r="A56" s="186" t="s">
        <v>36</v>
      </c>
      <c r="B56" s="187"/>
      <c r="C56" s="187"/>
      <c r="D56" s="187"/>
      <c r="E56" s="187"/>
      <c r="F56" s="187"/>
      <c r="G56" s="187"/>
      <c r="H56" s="187"/>
      <c r="I56" s="194">
        <f>SUM(B56:H56)</f>
        <v>0</v>
      </c>
    </row>
    <row r="59" spans="1:11" s="189" customFormat="1">
      <c r="A59" s="188" t="s">
        <v>140</v>
      </c>
    </row>
    <row r="61" spans="1:11" s="189" customFormat="1">
      <c r="A61" s="188" t="s">
        <v>141</v>
      </c>
    </row>
    <row r="63" spans="1:11" s="200" customFormat="1" ht="89.5">
      <c r="A63" s="195"/>
      <c r="B63" s="196" t="s">
        <v>93</v>
      </c>
      <c r="C63" s="197" t="s">
        <v>90</v>
      </c>
      <c r="D63" s="197" t="s">
        <v>91</v>
      </c>
      <c r="E63" s="197" t="s">
        <v>92</v>
      </c>
      <c r="F63" s="197" t="s">
        <v>118</v>
      </c>
      <c r="G63" s="198" t="s">
        <v>53</v>
      </c>
      <c r="H63" s="199"/>
      <c r="I63" s="199"/>
      <c r="J63" s="199"/>
      <c r="K63" s="199"/>
    </row>
    <row r="64" spans="1:11">
      <c r="A64" s="201" t="s">
        <v>32</v>
      </c>
      <c r="B64" s="202">
        <f>SUM(B65:B68)</f>
        <v>200.54364661242872</v>
      </c>
      <c r="C64" s="185">
        <f>SUM(C65:C68)</f>
        <v>6941.7951047622355</v>
      </c>
      <c r="D64" s="185">
        <f>SUM(D65:D68)</f>
        <v>367.10469314079427</v>
      </c>
      <c r="E64" s="203">
        <f>SUM(E65:E68)</f>
        <v>430.99573350836897</v>
      </c>
      <c r="F64" s="203">
        <f>SUM(F65:F68)</f>
        <v>0</v>
      </c>
      <c r="G64" s="204">
        <f>SUM(C64:F64)</f>
        <v>7739.8955314113991</v>
      </c>
      <c r="H64" s="205"/>
      <c r="I64" s="205"/>
      <c r="J64" s="205"/>
      <c r="K64" s="205"/>
    </row>
    <row r="65" spans="1:11">
      <c r="A65" s="206" t="s">
        <v>33</v>
      </c>
      <c r="B65" s="207">
        <v>1.4035087719298245</v>
      </c>
      <c r="C65" s="208">
        <v>50.526315789473685</v>
      </c>
      <c r="D65" s="208">
        <v>0</v>
      </c>
      <c r="E65" s="208">
        <v>0</v>
      </c>
      <c r="F65" s="208"/>
      <c r="G65" s="209">
        <f>SUM(C65:F65)</f>
        <v>50.526315789473685</v>
      </c>
      <c r="H65" s="205"/>
      <c r="I65" s="205"/>
      <c r="J65" s="205"/>
      <c r="K65" s="205"/>
    </row>
    <row r="66" spans="1:11">
      <c r="A66" s="206" t="s">
        <v>34</v>
      </c>
      <c r="B66" s="207">
        <v>34.909090909090914</v>
      </c>
      <c r="C66" s="208">
        <v>2408.727272727273</v>
      </c>
      <c r="D66" s="208">
        <v>0</v>
      </c>
      <c r="E66" s="208">
        <v>34.909090909090907</v>
      </c>
      <c r="F66" s="208"/>
      <c r="G66" s="209">
        <f>SUM(C66:F66)</f>
        <v>2443.636363636364</v>
      </c>
      <c r="H66" s="205"/>
      <c r="I66" s="205"/>
      <c r="J66" s="205"/>
      <c r="K66" s="205"/>
    </row>
    <row r="67" spans="1:11">
      <c r="A67" s="206" t="s">
        <v>35</v>
      </c>
      <c r="B67" s="207">
        <v>164.23104693140797</v>
      </c>
      <c r="C67" s="208">
        <v>4482.5415162454883</v>
      </c>
      <c r="D67" s="208">
        <v>367.10469314079427</v>
      </c>
      <c r="E67" s="208">
        <v>396.08664259927809</v>
      </c>
      <c r="F67" s="208"/>
      <c r="G67" s="209">
        <f>SUM(C67:F67)</f>
        <v>5245.732851985561</v>
      </c>
      <c r="H67" s="205"/>
      <c r="I67" s="205"/>
      <c r="J67" s="205"/>
      <c r="K67" s="205"/>
    </row>
    <row r="68" spans="1:11">
      <c r="A68" s="206" t="s">
        <v>36</v>
      </c>
      <c r="B68" s="207"/>
      <c r="C68" s="208"/>
      <c r="D68" s="208"/>
      <c r="E68" s="208"/>
      <c r="F68" s="208"/>
      <c r="G68" s="209">
        <f>SUM(C68:F68)</f>
        <v>0</v>
      </c>
      <c r="H68" s="205"/>
      <c r="I68" s="205"/>
      <c r="J68" s="205"/>
      <c r="K68" s="205"/>
    </row>
    <row r="70" spans="1:11" s="189" customFormat="1">
      <c r="A70" s="188" t="s">
        <v>145</v>
      </c>
    </row>
    <row r="72" spans="1:11">
      <c r="A72" s="137" t="s">
        <v>142</v>
      </c>
    </row>
    <row r="73" spans="1:11" s="200" customFormat="1" ht="89.5">
      <c r="A73" s="195"/>
      <c r="B73" s="210" t="s">
        <v>90</v>
      </c>
      <c r="C73" s="197" t="s">
        <v>91</v>
      </c>
      <c r="D73" s="197" t="s">
        <v>92</v>
      </c>
      <c r="E73" s="197" t="s">
        <v>118</v>
      </c>
      <c r="F73" s="199"/>
      <c r="G73" s="199"/>
      <c r="H73" s="199"/>
      <c r="I73" s="199"/>
    </row>
    <row r="74" spans="1:11">
      <c r="A74" s="206" t="s">
        <v>143</v>
      </c>
      <c r="B74" s="207">
        <v>20</v>
      </c>
      <c r="C74" s="208">
        <v>30</v>
      </c>
      <c r="D74" s="208">
        <v>35</v>
      </c>
      <c r="E74" s="208">
        <v>0</v>
      </c>
    </row>
    <row r="75" spans="1:11">
      <c r="A75" s="206" t="s">
        <v>144</v>
      </c>
      <c r="B75" s="211">
        <f>B74/60</f>
        <v>0.33333333333333331</v>
      </c>
      <c r="C75" s="211">
        <f>C74/60</f>
        <v>0.5</v>
      </c>
      <c r="D75" s="211">
        <f>D74/60</f>
        <v>0.58333333333333337</v>
      </c>
      <c r="E75" s="211">
        <f>E74/60</f>
        <v>0</v>
      </c>
    </row>
    <row r="79" spans="1:11" s="200" customFormat="1" ht="89.5">
      <c r="A79" s="195"/>
      <c r="B79" s="196" t="s">
        <v>93</v>
      </c>
      <c r="C79" s="197" t="s">
        <v>90</v>
      </c>
      <c r="D79" s="197" t="s">
        <v>91</v>
      </c>
      <c r="E79" s="197" t="s">
        <v>92</v>
      </c>
      <c r="F79" s="197" t="s">
        <v>118</v>
      </c>
      <c r="G79" s="212" t="s">
        <v>53</v>
      </c>
      <c r="H79" s="199"/>
      <c r="I79" s="199"/>
      <c r="J79" s="199"/>
      <c r="K79" s="199"/>
    </row>
    <row r="80" spans="1:11" s="200" customFormat="1">
      <c r="A80" s="213" t="s">
        <v>32</v>
      </c>
      <c r="B80" s="214">
        <f>SUM(B81:B84)</f>
        <v>200.54364661242872</v>
      </c>
      <c r="C80" s="204">
        <f>SUM(C81:C84)</f>
        <v>2313.9317015874117</v>
      </c>
      <c r="D80" s="204">
        <f>SUM(D81:D84)</f>
        <v>183.55234657039713</v>
      </c>
      <c r="E80" s="215">
        <f>SUM(E81:E84)</f>
        <v>251.41417787988195</v>
      </c>
      <c r="F80" s="215">
        <f>SUM(F81:F84)</f>
        <v>0</v>
      </c>
      <c r="G80" s="216">
        <f>SUM(C80:F80)</f>
        <v>2748.8982260376911</v>
      </c>
      <c r="H80" s="217"/>
      <c r="I80" s="217"/>
      <c r="J80" s="217"/>
      <c r="K80" s="217"/>
    </row>
    <row r="81" spans="1:11" s="200" customFormat="1">
      <c r="A81" s="218" t="s">
        <v>33</v>
      </c>
      <c r="B81" s="219">
        <f>$B$65</f>
        <v>1.4035087719298245</v>
      </c>
      <c r="C81" s="219">
        <f t="shared" ref="C81:F84" si="2">C65*B$75</f>
        <v>16.842105263157894</v>
      </c>
      <c r="D81" s="219">
        <f t="shared" si="2"/>
        <v>0</v>
      </c>
      <c r="E81" s="219">
        <f t="shared" si="2"/>
        <v>0</v>
      </c>
      <c r="F81" s="219">
        <f t="shared" si="2"/>
        <v>0</v>
      </c>
      <c r="G81" s="216">
        <f>SUM(C81:F81)</f>
        <v>16.842105263157894</v>
      </c>
      <c r="H81" s="217"/>
      <c r="I81" s="217"/>
      <c r="J81" s="217"/>
      <c r="K81" s="217"/>
    </row>
    <row r="82" spans="1:11" s="200" customFormat="1">
      <c r="A82" s="218" t="s">
        <v>34</v>
      </c>
      <c r="B82" s="219">
        <f>$B$66</f>
        <v>34.909090909090914</v>
      </c>
      <c r="C82" s="219">
        <f t="shared" si="2"/>
        <v>802.90909090909099</v>
      </c>
      <c r="D82" s="219">
        <f t="shared" si="2"/>
        <v>0</v>
      </c>
      <c r="E82" s="219">
        <f t="shared" si="2"/>
        <v>20.363636363636363</v>
      </c>
      <c r="F82" s="219">
        <f t="shared" si="2"/>
        <v>0</v>
      </c>
      <c r="G82" s="220">
        <f>SUM(C82:F82)</f>
        <v>823.27272727272737</v>
      </c>
      <c r="H82" s="217"/>
      <c r="I82" s="217"/>
      <c r="J82" s="217"/>
      <c r="K82" s="217"/>
    </row>
    <row r="83" spans="1:11" s="200" customFormat="1">
      <c r="A83" s="218" t="s">
        <v>35</v>
      </c>
      <c r="B83" s="219">
        <f>$B$67</f>
        <v>164.23104693140797</v>
      </c>
      <c r="C83" s="219">
        <f t="shared" si="2"/>
        <v>1494.1805054151628</v>
      </c>
      <c r="D83" s="219">
        <f t="shared" si="2"/>
        <v>183.55234657039713</v>
      </c>
      <c r="E83" s="219">
        <f t="shared" si="2"/>
        <v>231.05054151624557</v>
      </c>
      <c r="F83" s="219">
        <f t="shared" si="2"/>
        <v>0</v>
      </c>
      <c r="G83" s="220">
        <f>SUM(C83:F83)</f>
        <v>1908.7833935018054</v>
      </c>
      <c r="H83" s="217"/>
      <c r="I83" s="217"/>
      <c r="J83" s="217"/>
      <c r="K83" s="217"/>
    </row>
    <row r="84" spans="1:11" s="200" customFormat="1">
      <c r="A84" s="218" t="s">
        <v>36</v>
      </c>
      <c r="B84" s="219">
        <f>$B$68</f>
        <v>0</v>
      </c>
      <c r="C84" s="219">
        <f t="shared" si="2"/>
        <v>0</v>
      </c>
      <c r="D84" s="219">
        <f t="shared" si="2"/>
        <v>0</v>
      </c>
      <c r="E84" s="219">
        <f t="shared" si="2"/>
        <v>0</v>
      </c>
      <c r="F84" s="219">
        <f t="shared" si="2"/>
        <v>0</v>
      </c>
      <c r="G84" s="220">
        <f>SUM(C84:F84)</f>
        <v>0</v>
      </c>
      <c r="H84" s="217"/>
      <c r="I84" s="217"/>
      <c r="J84" s="217"/>
      <c r="K84" s="217"/>
    </row>
    <row r="85" spans="1:11" s="200" customFormat="1"/>
    <row r="86" spans="1:11" s="200" customFormat="1"/>
    <row r="87" spans="1:11" s="222" customFormat="1">
      <c r="A87" s="221" t="s">
        <v>183</v>
      </c>
    </row>
    <row r="88" spans="1:11" s="200" customFormat="1"/>
    <row r="89" spans="1:11" s="200" customFormat="1">
      <c r="B89" s="223" t="s">
        <v>185</v>
      </c>
      <c r="C89" s="208">
        <v>45</v>
      </c>
      <c r="D89" s="224" t="s">
        <v>184</v>
      </c>
    </row>
    <row r="90" spans="1:11" s="200" customFormat="1" ht="89.5">
      <c r="A90" s="195"/>
      <c r="B90" s="196" t="s">
        <v>93</v>
      </c>
      <c r="C90" s="197" t="s">
        <v>90</v>
      </c>
      <c r="D90" s="197" t="s">
        <v>91</v>
      </c>
      <c r="E90" s="197" t="s">
        <v>92</v>
      </c>
      <c r="F90" s="197" t="s">
        <v>118</v>
      </c>
      <c r="G90" s="212" t="s">
        <v>53</v>
      </c>
      <c r="H90" s="199"/>
      <c r="I90" s="199"/>
      <c r="J90" s="199"/>
      <c r="K90" s="199"/>
    </row>
    <row r="91" spans="1:11">
      <c r="A91" s="201" t="s">
        <v>32</v>
      </c>
      <c r="B91" s="225">
        <f>SUM(B92:B95)</f>
        <v>200.54364661242872</v>
      </c>
      <c r="C91" s="185">
        <f>SUM(C92:C95)</f>
        <v>104126.92657143352</v>
      </c>
      <c r="D91" s="185">
        <f>SUM(D92:D95)</f>
        <v>8259.8555956678701</v>
      </c>
      <c r="E91" s="203">
        <f>SUM(E92:E95)</f>
        <v>11313.638004594686</v>
      </c>
      <c r="F91" s="203">
        <f>SUM(F92:F95)</f>
        <v>0</v>
      </c>
      <c r="G91" s="204">
        <f>SUM(C91:F91)</f>
        <v>123700.42017169608</v>
      </c>
      <c r="H91" s="205"/>
      <c r="I91" s="205"/>
      <c r="J91" s="205"/>
      <c r="K91" s="205"/>
    </row>
    <row r="92" spans="1:11">
      <c r="A92" s="206" t="s">
        <v>33</v>
      </c>
      <c r="B92" s="226">
        <f>$B$65</f>
        <v>1.4035087719298245</v>
      </c>
      <c r="C92" s="227">
        <f t="shared" ref="C92:F93" si="3">C81*$C$89</f>
        <v>757.8947368421052</v>
      </c>
      <c r="D92" s="227">
        <f t="shared" si="3"/>
        <v>0</v>
      </c>
      <c r="E92" s="227">
        <f t="shared" si="3"/>
        <v>0</v>
      </c>
      <c r="F92" s="227">
        <f t="shared" si="3"/>
        <v>0</v>
      </c>
      <c r="G92" s="204">
        <f>SUM(C92:F92)</f>
        <v>757.8947368421052</v>
      </c>
      <c r="H92" s="205"/>
      <c r="I92" s="205"/>
      <c r="J92" s="205"/>
      <c r="K92" s="205"/>
    </row>
    <row r="93" spans="1:11">
      <c r="A93" s="206" t="s">
        <v>34</v>
      </c>
      <c r="B93" s="226">
        <f>$B$66</f>
        <v>34.909090909090914</v>
      </c>
      <c r="C93" s="227">
        <f t="shared" si="3"/>
        <v>36130.909090909096</v>
      </c>
      <c r="D93" s="227">
        <f t="shared" si="3"/>
        <v>0</v>
      </c>
      <c r="E93" s="227">
        <f t="shared" si="3"/>
        <v>916.36363636363637</v>
      </c>
      <c r="F93" s="227">
        <f t="shared" si="3"/>
        <v>0</v>
      </c>
      <c r="G93" s="209">
        <f>SUM(C93:F93)</f>
        <v>37047.272727272735</v>
      </c>
      <c r="H93" s="205"/>
      <c r="I93" s="205"/>
      <c r="J93" s="205"/>
      <c r="K93" s="205"/>
    </row>
    <row r="94" spans="1:11">
      <c r="A94" s="206" t="s">
        <v>35</v>
      </c>
      <c r="B94" s="226">
        <f>$B$67</f>
        <v>164.23104693140797</v>
      </c>
      <c r="C94" s="227">
        <f t="shared" ref="C94:F95" si="4">C83*$C$89</f>
        <v>67238.122743682325</v>
      </c>
      <c r="D94" s="227">
        <f t="shared" si="4"/>
        <v>8259.8555956678701</v>
      </c>
      <c r="E94" s="227">
        <f t="shared" si="4"/>
        <v>10397.27436823105</v>
      </c>
      <c r="F94" s="227">
        <f t="shared" si="4"/>
        <v>0</v>
      </c>
      <c r="G94" s="209">
        <f>SUM(C94:F94)</f>
        <v>85895.252707581254</v>
      </c>
      <c r="H94" s="205"/>
      <c r="I94" s="205"/>
      <c r="J94" s="205"/>
      <c r="K94" s="205"/>
    </row>
    <row r="95" spans="1:11">
      <c r="A95" s="206" t="s">
        <v>36</v>
      </c>
      <c r="B95" s="226">
        <f>$B$68</f>
        <v>0</v>
      </c>
      <c r="C95" s="227">
        <f>C84*$C$89</f>
        <v>0</v>
      </c>
      <c r="D95" s="227">
        <f t="shared" si="4"/>
        <v>0</v>
      </c>
      <c r="E95" s="227">
        <f t="shared" si="4"/>
        <v>0</v>
      </c>
      <c r="F95" s="227">
        <f t="shared" si="4"/>
        <v>0</v>
      </c>
      <c r="G95" s="209"/>
      <c r="H95" s="205"/>
      <c r="I95" s="205"/>
      <c r="J95" s="205"/>
      <c r="K95" s="205"/>
    </row>
    <row r="99" spans="1:4" s="229" customFormat="1">
      <c r="A99" s="228" t="s">
        <v>146</v>
      </c>
    </row>
    <row r="101" spans="1:4">
      <c r="A101" s="182"/>
      <c r="B101" s="183" t="s">
        <v>66</v>
      </c>
      <c r="C101" s="183" t="s">
        <v>147</v>
      </c>
      <c r="D101" s="212" t="s">
        <v>29</v>
      </c>
    </row>
    <row r="102" spans="1:4">
      <c r="A102" s="186" t="s">
        <v>49</v>
      </c>
      <c r="B102" s="187">
        <v>341</v>
      </c>
      <c r="C102" s="187">
        <v>400</v>
      </c>
      <c r="D102" s="204">
        <f t="shared" ref="D102:D107" si="5">B102/C102*100</f>
        <v>85.25</v>
      </c>
    </row>
    <row r="103" spans="1:4">
      <c r="A103" s="186" t="s">
        <v>17</v>
      </c>
      <c r="B103" s="187">
        <v>2</v>
      </c>
      <c r="C103" s="187">
        <v>400</v>
      </c>
      <c r="D103" s="204">
        <f t="shared" si="5"/>
        <v>0.5</v>
      </c>
    </row>
    <row r="104" spans="1:4">
      <c r="A104" s="186" t="s">
        <v>18</v>
      </c>
      <c r="B104" s="187">
        <v>119</v>
      </c>
      <c r="C104" s="187">
        <v>400</v>
      </c>
      <c r="D104" s="209">
        <f t="shared" si="5"/>
        <v>29.75</v>
      </c>
    </row>
    <row r="105" spans="1:4">
      <c r="A105" s="186" t="s">
        <v>21</v>
      </c>
      <c r="B105" s="187">
        <v>24</v>
      </c>
      <c r="C105" s="187">
        <v>400</v>
      </c>
      <c r="D105" s="209">
        <f t="shared" si="5"/>
        <v>6</v>
      </c>
    </row>
    <row r="106" spans="1:4">
      <c r="A106" s="186" t="s">
        <v>22</v>
      </c>
      <c r="B106" s="187">
        <v>19</v>
      </c>
      <c r="C106" s="187">
        <v>400</v>
      </c>
      <c r="D106" s="209">
        <f t="shared" si="5"/>
        <v>4.75</v>
      </c>
    </row>
    <row r="107" spans="1:4">
      <c r="A107" s="186" t="s">
        <v>25</v>
      </c>
      <c r="B107" s="187">
        <v>12</v>
      </c>
      <c r="C107" s="187">
        <v>400</v>
      </c>
      <c r="D107" s="184">
        <f t="shared" si="5"/>
        <v>3</v>
      </c>
    </row>
  </sheetData>
  <sheetProtection algorithmName="SHA-512" hashValue="NKlV2RQsY6Ig7U3IPF5K/50pg4FfaiCpFADJMmDBFj9Fs7jDjRAlr2ZGgSKLUYVD2RF4RZksmtqMejrlfrdaHQ==" saltValue="FHIYfMDvB2DGXXyq946F3w==" spinCount="100000" sheet="1" objects="1" scenarios="1"/>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topLeftCell="A127" zoomScale="55" zoomScaleNormal="55" workbookViewId="0">
      <selection activeCell="W155" sqref="W155"/>
    </sheetView>
  </sheetViews>
  <sheetFormatPr baseColWidth="10" defaultColWidth="11.453125" defaultRowHeight="12.5"/>
  <cols>
    <col min="1" max="16384" width="11.453125" style="3"/>
  </cols>
  <sheetData/>
  <sheetProtection algorithmName="SHA-512" hashValue="CYKzYfr0fjPu4Y6LnBUoI0CuA9RJbpX1LQRnDoKkEsifAQcwS00W8ECqBPyfHcAeeZmwip08yUhUtQfgppWW5g==" saltValue="CY5VRQl+Ed2tyllE4ps6Dg==" spinCount="100000" sheet="1" objects="1" scenario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Einführung</vt:lpstr>
      <vt:lpstr>Übersicht_Daten</vt:lpstr>
      <vt:lpstr>Fahrten zwischen Werken</vt:lpstr>
      <vt:lpstr>Ergänzende Auswertungen</vt:lpstr>
      <vt:lpstr>Graphiken_gesamt</vt:lpstr>
      <vt:lpstr>Einführung!Druckbereich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Kubin</dc:creator>
  <cp:lastModifiedBy>Andrea Gärtner</cp:lastModifiedBy>
  <cp:lastPrinted>2018-05-25T09:49:44Z</cp:lastPrinted>
  <dcterms:created xsi:type="dcterms:W3CDTF">2017-08-28T12:30:00Z</dcterms:created>
  <dcterms:modified xsi:type="dcterms:W3CDTF">2019-03-06T13:04:40Z</dcterms:modified>
</cp:coreProperties>
</file>