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DieseArbeitsmappe"/>
  <mc:AlternateContent xmlns:mc="http://schemas.openxmlformats.org/markup-compatibility/2006">
    <mc:Choice Requires="x15">
      <x15ac:absPath xmlns:x15ac="http://schemas.microsoft.com/office/spreadsheetml/2010/11/ac" url="C:\Users\Karlotta Markötter\Dropbox (KSU)\Team-Ordner „KSU“\nki - nationale klimaschutz initiative\Erfolgsrezepte\04_Rezepte - Fertig\09_Absorptionskaeltemaschine\"/>
    </mc:Choice>
  </mc:AlternateContent>
  <xr:revisionPtr revIDLastSave="0" documentId="13_ncr:1_{D2ADD33A-116E-452F-903A-B1243796C43D}" xr6:coauthVersionLast="45" xr6:coauthVersionMax="45" xr10:uidLastSave="{00000000-0000-0000-0000-000000000000}"/>
  <bookViews>
    <workbookView xWindow="-108" yWindow="-108" windowWidth="23256" windowHeight="12576" xr2:uid="{00000000-000D-0000-FFFF-FFFF00000000}"/>
  </bookViews>
  <sheets>
    <sheet name="Einführung" sheetId="18" r:id="rId1"/>
    <sheet name="AKM vs. KKM" sheetId="24" r:id="rId2"/>
    <sheet name="Prozesschaubild AKM" sheetId="23" r:id="rId3"/>
  </sheets>
  <definedNames>
    <definedName name="_xlnm.Print_Area" localSheetId="1">'AKM vs. KKM'!$A$2:$H$29</definedName>
    <definedName name="_xlnm.Print_Area" localSheetId="0">Einführung!$A$1:$G$41</definedName>
    <definedName name="_xlnm.Print_Area" localSheetId="2">'Prozesschaubild AKM'!$A$2:$G$22</definedName>
    <definedName name="Z_CC396835_032E_403D_9373_1FDB19E02350_.wvu.PrintArea" localSheetId="0" hidden="1">Einführung!$B$2:$F$40</definedName>
  </definedNames>
  <calcPr calcId="191029"/>
  <customWorkbookViews>
    <customWorkbookView name="XXX" guid="{CC396835-032E-403D-9373-1FDB19E02350}" includeHiddenRowCol="0" maximized="1" xWindow="-8" yWindow="-8" windowWidth="1936" windowHeight="1056" activeSheetId="19"/>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8" i="24" l="1"/>
  <c r="D19" i="24"/>
  <c r="D18" i="24" s="1"/>
  <c r="D21" i="24"/>
  <c r="P17" i="24"/>
  <c r="P16" i="24"/>
  <c r="P18" i="24"/>
  <c r="P19" i="24"/>
  <c r="D26" i="24"/>
  <c r="D17" i="24"/>
  <c r="D25" i="24" s="1"/>
  <c r="C13" i="24"/>
  <c r="M16" i="24"/>
  <c r="M17" i="24"/>
  <c r="K15" i="24"/>
  <c r="M15" i="24"/>
  <c r="E19" i="24"/>
  <c r="E16" i="24"/>
  <c r="E20" i="24" s="1"/>
  <c r="E18" i="24" s="1"/>
  <c r="E25" i="24"/>
  <c r="D28" i="24" l="1"/>
  <c r="D24" i="24"/>
  <c r="D27" i="24" s="1"/>
  <c r="E28" i="24"/>
  <c r="E24" i="24"/>
  <c r="E27"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C18" authorId="0" shapeId="0" xr:uid="{1B5ED12A-DA0C-44A8-BC20-0AF3362C1ADE}">
      <text>
        <r>
          <rPr>
            <b/>
            <sz val="9"/>
            <color indexed="81"/>
            <rFont val="Segoe UI"/>
            <family val="2"/>
          </rPr>
          <t xml:space="preserve">Erklärung zur Zelle:
</t>
        </r>
        <r>
          <rPr>
            <sz val="9"/>
            <color indexed="81"/>
            <rFont val="Segoe UI"/>
            <family val="2"/>
          </rPr>
          <t>Erklärung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B7" authorId="0" shapeId="0" xr:uid="{52555815-6FB7-4B1E-A01C-FA544B21EE9F}">
      <text>
        <r>
          <rPr>
            <b/>
            <sz val="9"/>
            <color indexed="81"/>
            <rFont val="Segoe UI"/>
            <family val="2"/>
          </rPr>
          <t>Hinweis:</t>
        </r>
        <r>
          <rPr>
            <sz val="9"/>
            <color indexed="81"/>
            <rFont val="Segoe UI"/>
            <family val="2"/>
          </rPr>
          <t xml:space="preserve">
Geben Sie hier die maximale Wärmemenge an, die abgeführt werden soll.</t>
        </r>
      </text>
    </comment>
    <comment ref="B8" authorId="0" shapeId="0" xr:uid="{958D0C2A-DDA9-411F-ADBD-7622F4F94041}">
      <text>
        <r>
          <rPr>
            <b/>
            <sz val="9"/>
            <color indexed="81"/>
            <rFont val="Segoe UI"/>
            <family val="2"/>
          </rPr>
          <t>Hinweis:</t>
        </r>
        <r>
          <rPr>
            <sz val="9"/>
            <color indexed="81"/>
            <rFont val="Segoe UI"/>
            <family val="2"/>
          </rPr>
          <t xml:space="preserve">
Anzahl der Stunden im Jahr, in denen die Kälteleistung zur Verfügung gestellt werden soll.</t>
        </r>
      </text>
    </comment>
    <comment ref="B10" authorId="0" shapeId="0" xr:uid="{85A8190A-EA80-4249-A1A8-17F018C471F7}">
      <text>
        <r>
          <rPr>
            <b/>
            <sz val="9"/>
            <color indexed="81"/>
            <rFont val="Segoe UI"/>
            <family val="2"/>
          </rPr>
          <t>Hinweis:</t>
        </r>
        <r>
          <rPr>
            <sz val="9"/>
            <color indexed="81"/>
            <rFont val="Segoe UI"/>
            <family val="2"/>
          </rPr>
          <t xml:space="preserve">
Tragen Sie den aktuellen Strompreis ein.</t>
        </r>
      </text>
    </comment>
    <comment ref="B11" authorId="0" shapeId="0" xr:uid="{E173881A-4A48-4D25-B5A1-FD504CC127F4}">
      <text>
        <r>
          <rPr>
            <b/>
            <sz val="9"/>
            <color indexed="81"/>
            <rFont val="Segoe UI"/>
            <family val="2"/>
          </rPr>
          <t>Hinweis:</t>
        </r>
        <r>
          <rPr>
            <sz val="9"/>
            <color indexed="81"/>
            <rFont val="Segoe UI"/>
            <family val="2"/>
          </rPr>
          <t xml:space="preserve">
Geben Sie hier den Preis pro MWh Wärmeenergie an. 
Wenn keine Angabe gemacht wird oder "0" eingetragen ist, wird von kostenneutraler Verfügbarkeit von Wärmeenergie ausgegangen (z.B. eigene Abwärme).</t>
        </r>
      </text>
    </comment>
    <comment ref="B12" authorId="0" shapeId="0" xr:uid="{8E5C3B59-4645-4BDE-A2C2-5F7E6D49F348}">
      <text>
        <r>
          <rPr>
            <b/>
            <sz val="9"/>
            <color indexed="81"/>
            <rFont val="Segoe UI"/>
            <family val="2"/>
          </rPr>
          <t>Hinweis:</t>
        </r>
        <r>
          <rPr>
            <sz val="9"/>
            <color indexed="81"/>
            <rFont val="Segoe UI"/>
            <family val="2"/>
          </rPr>
          <t xml:space="preserve">
Aktueller Wasserpreis. Wenn Sie Zugang zu kostenneutralem Wasser z.B. aus einer Wasseraufbereitung von Regenwasser, haben tragen Sie hier "0" ein.</t>
        </r>
      </text>
    </comment>
    <comment ref="K15" authorId="0" shapeId="0" xr:uid="{6235673C-0057-4554-846A-1252BC0C785F}">
      <text>
        <r>
          <rPr>
            <b/>
            <sz val="9"/>
            <color indexed="81"/>
            <rFont val="Segoe UI"/>
            <family val="2"/>
          </rPr>
          <t xml:space="preserve">Hinweis:
</t>
        </r>
        <r>
          <rPr>
            <sz val="9"/>
            <color indexed="81"/>
            <rFont val="Segoe UI"/>
            <family val="2"/>
          </rPr>
          <t>Prozesskälte und Klimakälte, z.B im Dreischichtbetrieb</t>
        </r>
      </text>
    </comment>
    <comment ref="K16" authorId="0" shapeId="0" xr:uid="{220729CD-38CB-442C-8DEF-719991862C2E}">
      <text>
        <r>
          <rPr>
            <b/>
            <sz val="9"/>
            <color indexed="81"/>
            <rFont val="Segoe UI"/>
            <family val="2"/>
          </rPr>
          <t>Hinweis:</t>
        </r>
        <r>
          <rPr>
            <sz val="9"/>
            <color indexed="81"/>
            <rFont val="Segoe UI"/>
            <family val="2"/>
          </rPr>
          <t xml:space="preserve">
&lt;1500 (Klimakälte z.B. auch zum Entfeuchten)</t>
        </r>
      </text>
    </comment>
    <comment ref="B17" authorId="0" shapeId="0" xr:uid="{11C0D46D-AFA8-46EE-9D86-AFD6895E4FE6}">
      <text>
        <r>
          <rPr>
            <b/>
            <sz val="9"/>
            <color indexed="81"/>
            <rFont val="Segoe UI"/>
            <family val="2"/>
          </rPr>
          <t>Hinweis:</t>
        </r>
        <r>
          <rPr>
            <sz val="9"/>
            <color indexed="81"/>
            <rFont val="Segoe UI"/>
            <family val="2"/>
          </rPr>
          <t xml:space="preserve">
Es wird davon ausgegangen, dass ab einer Außentemperatur &gt;23°C bei einer im Betrieb befindlichen AKM eine adiabatische Rückkühlung mittels Wasserbesprühung stattfinden muss.
Die Abschätzung des benötigten Wasserverbrauchs in Abhängigkeit der geforderten Kälteleistung wurde anhand von empirischen Daten getroffen.</t>
        </r>
      </text>
    </comment>
    <comment ref="E17" authorId="0" shapeId="0" xr:uid="{2F53B335-FA34-4DAD-A9CA-3B6ACC2663D0}">
      <text>
        <r>
          <rPr>
            <b/>
            <sz val="9"/>
            <color indexed="81"/>
            <rFont val="Segoe UI"/>
            <family val="2"/>
          </rPr>
          <t>Hinweis:</t>
        </r>
        <r>
          <rPr>
            <sz val="9"/>
            <color indexed="81"/>
            <rFont val="Segoe UI"/>
            <family val="2"/>
          </rPr>
          <t xml:space="preserve">
mechanische Kältemaschine mit trockenem Rückkühlwerk</t>
        </r>
      </text>
    </comment>
    <comment ref="K17" authorId="0" shapeId="0" xr:uid="{576513F5-2AD4-4D52-9F2A-A48EA2FB2E81}">
      <text>
        <r>
          <rPr>
            <b/>
            <sz val="9"/>
            <color indexed="81"/>
            <rFont val="Segoe UI"/>
            <family val="2"/>
          </rPr>
          <t xml:space="preserve">Hinweis:
</t>
        </r>
        <r>
          <rPr>
            <sz val="9"/>
            <color indexed="81"/>
            <rFont val="Segoe UI"/>
            <family val="2"/>
          </rPr>
          <t>&lt;800h hauptsächlich im Sommer betrieben (Klimakälte)</t>
        </r>
      </text>
    </comment>
    <comment ref="B18" authorId="0" shapeId="0" xr:uid="{CF447215-EF61-4A53-9652-381541E4865F}">
      <text>
        <r>
          <rPr>
            <b/>
            <sz val="9"/>
            <color indexed="81"/>
            <rFont val="Segoe UI"/>
            <family val="2"/>
          </rPr>
          <t xml:space="preserve">Hinweis:
</t>
        </r>
        <r>
          <rPr>
            <sz val="9"/>
            <color indexed="81"/>
            <rFont val="Segoe UI"/>
            <family val="2"/>
          </rPr>
          <t>Durchschnittswerte basieren auf Erfahrungswerten.</t>
        </r>
      </text>
    </comment>
    <comment ref="E19" authorId="0" shapeId="0" xr:uid="{CCD8B746-413F-4535-8F4F-CEC1742C6BA3}">
      <text>
        <r>
          <rPr>
            <b/>
            <sz val="9"/>
            <color indexed="81"/>
            <rFont val="Segoe UI"/>
            <family val="2"/>
          </rPr>
          <t xml:space="preserve">Annahme:
</t>
        </r>
        <r>
          <rPr>
            <sz val="9"/>
            <color indexed="81"/>
            <rFont val="Segoe UI"/>
            <family val="2"/>
          </rPr>
          <t>Ab Betriebsstunden von &gt;1500h/Jahr wird die elektrische Leistungsaufnahme um 20% gedrosselt.</t>
        </r>
      </text>
    </comment>
    <comment ref="D20" authorId="0" shapeId="0" xr:uid="{8B845BC7-7083-4252-BFA0-F60F4E644A8A}">
      <text>
        <r>
          <rPr>
            <b/>
            <sz val="9"/>
            <color indexed="81"/>
            <rFont val="Segoe UI"/>
            <family val="2"/>
          </rPr>
          <t>Hinweis:</t>
        </r>
        <r>
          <rPr>
            <sz val="9"/>
            <color indexed="81"/>
            <rFont val="Segoe UI"/>
            <family val="2"/>
          </rPr>
          <t xml:space="preserve">
Es gibt bei der AKM keine elektrischen Verdichter - es handelt sich um ein System der thermischen Verdichtung.</t>
        </r>
      </text>
    </comment>
    <comment ref="E21" authorId="0" shapeId="0" xr:uid="{801993EA-FFF5-4132-BAB5-CFD15F2CD750}">
      <text>
        <r>
          <rPr>
            <b/>
            <sz val="9"/>
            <color indexed="81"/>
            <rFont val="Segoe UI"/>
            <family val="2"/>
          </rPr>
          <t>Hinweis:</t>
        </r>
        <r>
          <rPr>
            <sz val="9"/>
            <color indexed="81"/>
            <rFont val="Segoe UI"/>
            <family val="2"/>
          </rPr>
          <t xml:space="preserve">
Es wird keine zusätzliche Wärmemenge gebraucht. Es handelt sich um  eine mechanische Verdichtung.</t>
        </r>
      </text>
    </comment>
    <comment ref="D28" authorId="0" shapeId="0" xr:uid="{49909BC3-BBCC-453E-AD97-E10685C799CD}">
      <text>
        <r>
          <rPr>
            <b/>
            <sz val="9"/>
            <color indexed="81"/>
            <rFont val="Segoe UI"/>
            <family val="2"/>
          </rPr>
          <t xml:space="preserve">Hinweis:
</t>
        </r>
        <r>
          <rPr>
            <sz val="9"/>
            <color indexed="81"/>
            <rFont val="Segoe UI"/>
            <family val="2"/>
          </rPr>
          <t>Die CO</t>
        </r>
        <r>
          <rPr>
            <vertAlign val="subscript"/>
            <sz val="9"/>
            <color indexed="81"/>
            <rFont val="Segoe UI"/>
            <family val="2"/>
          </rPr>
          <t>2</t>
        </r>
        <r>
          <rPr>
            <sz val="9"/>
            <color indexed="81"/>
            <rFont val="Segoe UI"/>
            <family val="2"/>
          </rPr>
          <t>-Emissionen des Stromverbrauchs werden anhand des deutschen Strommixes aus dem Jahr 2017 nach Daten des BMU berechnet.
Wenn oben einen Wäremepreis &gt; 0€/MWh angegeben wurden, wird die benötigte Wärmemenge mit einem CO</t>
        </r>
        <r>
          <rPr>
            <vertAlign val="subscript"/>
            <sz val="9"/>
            <color indexed="81"/>
            <rFont val="Segoe UI"/>
            <family val="2"/>
          </rPr>
          <t>2</t>
        </r>
        <r>
          <rPr>
            <sz val="9"/>
            <color indexed="81"/>
            <rFont val="Segoe UI"/>
            <family val="2"/>
          </rPr>
          <t>-Äquivalent von 0,244t CO</t>
        </r>
        <r>
          <rPr>
            <vertAlign val="subscript"/>
            <sz val="9"/>
            <color indexed="81"/>
            <rFont val="Segoe UI"/>
            <family val="2"/>
          </rPr>
          <t>2</t>
        </r>
        <r>
          <rPr>
            <sz val="9"/>
            <color indexed="81"/>
            <rFont val="Segoe UI"/>
            <family val="2"/>
          </rPr>
          <t>/kWh nach Angaben der Veröffentlichung "Bestimmung spezifischer Treibhausgas-Emissionsfaktoren für Fernwärme" vom Umweltbundesamt eingerechnet, sofern Sie keine Angabe zum CO</t>
        </r>
        <r>
          <rPr>
            <vertAlign val="subscript"/>
            <sz val="9"/>
            <color indexed="81"/>
            <rFont val="Segoe UI"/>
            <family val="2"/>
          </rPr>
          <t>2</t>
        </r>
        <r>
          <rPr>
            <sz val="9"/>
            <color indexed="81"/>
            <rFont val="Segoe UI"/>
            <family val="2"/>
          </rPr>
          <t xml:space="preserve"> Emissionsfaktor machen (siehe unten).
Wenn ein Wäremepreis von 0 €/MWh angegeben wurde, wird die benötigte Wärme als Abwärme und somit als CO</t>
        </r>
        <r>
          <rPr>
            <vertAlign val="subscript"/>
            <sz val="9"/>
            <color indexed="81"/>
            <rFont val="Segoe UI"/>
            <family val="2"/>
          </rPr>
          <t>2</t>
        </r>
        <r>
          <rPr>
            <sz val="9"/>
            <color indexed="81"/>
            <rFont val="Segoe UI"/>
            <family val="2"/>
          </rPr>
          <t>-neutral betrachtet.</t>
        </r>
      </text>
    </comment>
    <comment ref="E28" authorId="0" shapeId="0" xr:uid="{0E91BADE-5438-4321-9857-75229BD00B56}">
      <text>
        <r>
          <rPr>
            <b/>
            <sz val="9"/>
            <color indexed="81"/>
            <rFont val="Segoe UI"/>
            <family val="2"/>
          </rPr>
          <t>Hinweis:</t>
        </r>
        <r>
          <rPr>
            <sz val="9"/>
            <color indexed="81"/>
            <rFont val="Segoe UI"/>
            <family val="2"/>
          </rPr>
          <t xml:space="preserve">
Die CO</t>
        </r>
        <r>
          <rPr>
            <vertAlign val="subscript"/>
            <sz val="9"/>
            <color indexed="81"/>
            <rFont val="Segoe UI"/>
            <family val="2"/>
          </rPr>
          <t>2</t>
        </r>
        <r>
          <rPr>
            <sz val="9"/>
            <color indexed="81"/>
            <rFont val="Segoe UI"/>
            <family val="2"/>
          </rPr>
          <t>-Emissionen werden anhand des deutschen Strommixes aus dem Jahr 2017 nach Daten des BMU mit einem Wert von 0,489 tCO</t>
        </r>
        <r>
          <rPr>
            <vertAlign val="subscript"/>
            <sz val="9"/>
            <color indexed="81"/>
            <rFont val="Segoe UI"/>
            <family val="2"/>
          </rPr>
          <t>2</t>
        </r>
        <r>
          <rPr>
            <sz val="9"/>
            <color indexed="81"/>
            <rFont val="Segoe UI"/>
            <family val="2"/>
          </rPr>
          <t>/kWh berechnet.</t>
        </r>
      </text>
    </comment>
    <comment ref="B30" authorId="0" shapeId="0" xr:uid="{FB701DB2-CF76-4A78-B023-CD58D96BB252}">
      <text>
        <r>
          <rPr>
            <b/>
            <sz val="9"/>
            <color indexed="81"/>
            <rFont val="Segoe UI"/>
            <family val="2"/>
          </rPr>
          <t>Hinweis:</t>
        </r>
        <r>
          <rPr>
            <sz val="9"/>
            <color indexed="81"/>
            <rFont val="Segoe UI"/>
            <family val="2"/>
          </rPr>
          <t xml:space="preserve">
Sofern Ihnen Informationen Ihres Fernwärmelieferanten zum Emissionsfaktor vorliegen, tragen Sie diesen Umrechnungsfaktor hier ein. Sollten Sie keine Angaben haben, lassen Sie dieses Feld bitte leer. Die Berechnung erfolgt dann mit einem CO2-Äquivalent von 0,244t CO2/kWh nach Angaben der Veröffentlichung "Bestimmung spezifischer Treibhausgas-Emissionsfaktoren für Fernwärme" vom Umweltbundesamt.</t>
        </r>
      </text>
    </comment>
  </commentList>
</comments>
</file>

<file path=xl/sharedStrings.xml><?xml version="1.0" encoding="utf-8"?>
<sst xmlns="http://schemas.openxmlformats.org/spreadsheetml/2006/main" count="102" uniqueCount="77">
  <si>
    <t>Hinweise zur Handhabung der Tabellen</t>
  </si>
  <si>
    <t>Freie Eingabefelder sind grau hinterlegt und gepunktet umrandet.</t>
  </si>
  <si>
    <t>Auswahl</t>
  </si>
  <si>
    <r>
      <t>Berechnungsergebnisse sind</t>
    </r>
    <r>
      <rPr>
        <i/>
        <sz val="11"/>
        <color theme="1"/>
        <rFont val="Calibri"/>
        <family val="2"/>
        <scheme val="minor"/>
      </rPr>
      <t xml:space="preserve"> kursiv </t>
    </r>
    <r>
      <rPr>
        <sz val="11"/>
        <color theme="1"/>
        <rFont val="Calibri"/>
        <family val="2"/>
        <scheme val="minor"/>
      </rPr>
      <t>auf weißem Grund dargestellt.</t>
    </r>
  </si>
  <si>
    <t>Ergebnis</t>
  </si>
  <si>
    <t>Hinweis</t>
  </si>
  <si>
    <t>Eingabe</t>
  </si>
  <si>
    <t xml:space="preserve">Die Tabellenblätter enthalten unterschiedlich formatierte Felder. </t>
  </si>
  <si>
    <t>Eingbabefelder:</t>
  </si>
  <si>
    <t>Berechnungen und Begriffserklärungen:</t>
  </si>
  <si>
    <t>Hinweisblöcke am Rand geben Hilfestellung und weiterführende Erklärungen
beim Ausfüllen der Tabellen</t>
  </si>
  <si>
    <t>Begriff</t>
  </si>
  <si>
    <t>Auf Zahlen begrenzte Eingabefelder sind grau hinterlegt und umrandet.</t>
  </si>
  <si>
    <r>
      <rPr>
        <b/>
        <sz val="11"/>
        <color theme="1"/>
        <rFont val="Calibri"/>
        <family val="2"/>
        <scheme val="minor"/>
      </rPr>
      <t>Urheberrechte/ Copyright</t>
    </r>
    <r>
      <rPr>
        <sz val="11"/>
        <color theme="1"/>
        <rFont val="Calibri"/>
        <family val="2"/>
        <scheme val="minor"/>
      </rPr>
      <t xml:space="preserve">
Die Vervielfältigung, Bearbeitung, Verbreitung und jede Art der Verwertung für die firmeninterne Nutzung ist ausdrücklich erlaubt. Sofern die Bilder/ Daten keinen anderen Hinweis auf eine explizite Quelle enthalten handelt es sich um Creative Commons Lizenzen. Im Rahmen der Creative Commons muss bei der Veröffentlichung veränderter Dokumente/ Teildokumente auf die Herkunft der Dateien und den ursprünglichen Veröffentlichungsort verwiesen werden.</t>
    </r>
  </si>
  <si>
    <t>€/kWh</t>
  </si>
  <si>
    <t>€/a</t>
  </si>
  <si>
    <t>-</t>
  </si>
  <si>
    <t>Gegenüberstellung</t>
  </si>
  <si>
    <t>Wärmepreis</t>
  </si>
  <si>
    <t>l/h</t>
  </si>
  <si>
    <t>Wasserpreis</t>
  </si>
  <si>
    <t>Strompreis</t>
  </si>
  <si>
    <t>kW</t>
  </si>
  <si>
    <t>Einheit</t>
  </si>
  <si>
    <t>Absorptions-kältemaschine</t>
  </si>
  <si>
    <t>h/a</t>
  </si>
  <si>
    <t>Kosten Wärmeleistung pro Jahr</t>
  </si>
  <si>
    <t>COP</t>
  </si>
  <si>
    <t>Elektrische Leistungsaufnahme 
(Pumpen und Rückkühlwerk)</t>
  </si>
  <si>
    <t>Elektrische Leistungsaufnahme 
(Verdichter)</t>
  </si>
  <si>
    <t>€/MWh</t>
  </si>
  <si>
    <t>Basisdaten (Annahmen)</t>
  </si>
  <si>
    <t>h</t>
  </si>
  <si>
    <t>Wahrheitsabfrage</t>
  </si>
  <si>
    <t>Nebenrechnung COP mech. Kältemaschine in Abhängigkeit der Betriebsstunden pro Jahr</t>
  </si>
  <si>
    <t>Kosten Stromverbrauch pro Jahr</t>
  </si>
  <si>
    <t>Erfahrungswerte Bälz</t>
  </si>
  <si>
    <t xml:space="preserve">Gesamte Elektrische Leistungsaufnahme </t>
  </si>
  <si>
    <t>https://www.umweltbundesamt.de/themen/klima-energie/energieversorgung/strom-waermeversorgung-in-zahlen#Strommix</t>
  </si>
  <si>
    <t>t/kWh</t>
  </si>
  <si>
    <t>€/l</t>
  </si>
  <si>
    <r>
      <t>€/m</t>
    </r>
    <r>
      <rPr>
        <vertAlign val="superscript"/>
        <sz val="11"/>
        <color theme="1"/>
        <rFont val="Calibri"/>
        <family val="2"/>
        <scheme val="minor"/>
      </rPr>
      <t>3</t>
    </r>
  </si>
  <si>
    <t>Kosten Wasserverbrauch pro Jahr</t>
  </si>
  <si>
    <t>SUMME JAHRESENERGIEKOSTEN</t>
  </si>
  <si>
    <t>Energiekostenvergleich Absorptionskältemaschine vs. mechanische Kältemaschine</t>
  </si>
  <si>
    <t>mechanische Kältemaschine</t>
  </si>
  <si>
    <t>Nutzen Sie die grau hinterlegten Felder, um Ihre Systemvorgaben einzutragen. Anhand der benötigten Kälteleistung, der jährlichen Betriebsstunden und der preislichen Vorgaben (Strom, Wärme, Wasser) werden Abschätzungen zum jährlichen Wasserverbrauch für die Rückkühlung, die gesamte elektrische Leistungsaufnahme und die daraus resultierenden Kosten berechnet.</t>
  </si>
  <si>
    <t>COP (engl. Coefficient Of Performance)
auch Leistungszahl</t>
  </si>
  <si>
    <t>kWh/a</t>
  </si>
  <si>
    <t>h &gt; 23°C</t>
  </si>
  <si>
    <t>Betriebs h</t>
  </si>
  <si>
    <t>Wärmemenge die zur Bereitstellung der Kälteleistung benötigt wird</t>
  </si>
  <si>
    <t>https://www.umweltbundesamt.de/publikationen/bestimmung-spezifischer-treibhausgas</t>
  </si>
  <si>
    <r>
      <t>CO</t>
    </r>
    <r>
      <rPr>
        <vertAlign val="subscript"/>
        <sz val="11"/>
        <color theme="1"/>
        <rFont val="Calibri"/>
        <family val="2"/>
        <scheme val="minor"/>
      </rPr>
      <t xml:space="preserve">2 </t>
    </r>
    <r>
      <rPr>
        <sz val="11"/>
        <color theme="1"/>
        <rFont val="Calibri"/>
        <family val="2"/>
        <scheme val="minor"/>
      </rPr>
      <t>Emissionsfaktor Fernwärme 2008 Laut Umweltbundesamt Veröffentlichung: "Bestimmung spezifischer Treibhausgas-Emissionsfaktoren für Fernwärme"</t>
    </r>
  </si>
  <si>
    <t>Wasserverbrauch je Stunde adiabatischer Besprühung</t>
  </si>
  <si>
    <t>dies entspricht:</t>
  </si>
  <si>
    <t>Benötigte Kälteleistung</t>
  </si>
  <si>
    <t>Betriebsstunden im Jahr</t>
  </si>
  <si>
    <r>
      <t>Äquivalente CO</t>
    </r>
    <r>
      <rPr>
        <vertAlign val="subscript"/>
        <sz val="10"/>
        <color rgb="FF000000"/>
        <rFont val="Calibri"/>
        <family val="2"/>
        <scheme val="major"/>
      </rPr>
      <t>2</t>
    </r>
    <r>
      <rPr>
        <sz val="10"/>
        <color rgb="FF000000"/>
        <rFont val="Calibri"/>
        <family val="2"/>
        <scheme val="major"/>
      </rPr>
      <t xml:space="preserve"> Emission pro Jahr</t>
    </r>
  </si>
  <si>
    <t>Faktor</t>
  </si>
  <si>
    <t>Beispielhaftes Prozessschaubild einer Absorptionskältemaschine (Es wurde von einer Kaltwassertemperatur von 10°C ausgegangen.)</t>
  </si>
  <si>
    <t>Bitte beachten Sie, dass eine weitere Verbreitung nur mit ausdrücklicher Genehmigung von W. Baelz &amp; Sohn GmbH &amp; Co. erlaubt ist.</t>
  </si>
  <si>
    <t>Rote Ecken markieren Kommentare. Beim Überstreichen der Zelle mit dem Mauszeiger wird eine Erklärung zu der jeweiligen Zelle anzeigt</t>
  </si>
  <si>
    <t>Dieses Tool entstand in Zusammenarbeit mit dem Absorbtionskältemaschinenhersteller 
W. Baelz &amp; Sohn GmbH &amp; Co.</t>
  </si>
  <si>
    <r>
      <rPr>
        <b/>
        <sz val="11"/>
        <color theme="1"/>
        <rFont val="Calibri"/>
        <family val="2"/>
        <scheme val="minor"/>
      </rPr>
      <t>Feedback erwünscht</t>
    </r>
    <r>
      <rPr>
        <sz val="11"/>
        <color theme="1"/>
        <rFont val="Calibri"/>
        <family val="2"/>
        <scheme val="minor"/>
      </rPr>
      <t xml:space="preserve">
Die "Klimaschutz gewinnt" Erfolgsrezepte haben zum Ziel, Unternehemen die Umsetzung von Maßnahmen zum Klimaschutz zu erleichtern. Helfen Sie uns gerne bei der Verbreitung und Verbesserung unserer Erfolgsrezepte. Wir freuen uns über Ihr Feedback aus der praktischen Umsetzung der Maßnahmen. Nutzen Sie hierfür die unten angegebenen Kontaktdaten.
</t>
    </r>
  </si>
  <si>
    <r>
      <t>Hinweise zur Verwendung der "</t>
    </r>
    <r>
      <rPr>
        <b/>
        <i/>
        <sz val="16"/>
        <color theme="1"/>
        <rFont val="Calibri"/>
        <family val="2"/>
        <scheme val="minor"/>
      </rPr>
      <t xml:space="preserve">Klimaschutz gewinnt" </t>
    </r>
    <r>
      <rPr>
        <b/>
        <sz val="16"/>
        <color theme="1"/>
        <rFont val="Calibri"/>
        <family val="2"/>
        <scheme val="minor"/>
      </rPr>
      <t>Tabellendokumente</t>
    </r>
  </si>
  <si>
    <r>
      <rPr>
        <b/>
        <sz val="11"/>
        <color theme="1"/>
        <rFont val="Calibri"/>
        <family val="2"/>
        <scheme val="minor"/>
      </rPr>
      <t>Haftungsausschluss</t>
    </r>
    <r>
      <rPr>
        <sz val="11"/>
        <color theme="1"/>
        <rFont val="Calibri"/>
        <family val="2"/>
        <scheme val="minor"/>
      </rPr>
      <t xml:space="preserve">
Trotz sorgfältiger Prüfung der Erfolgsrezepte und deren Inhalte kann durch Klimaschutz-Unternehmen e. V. keine Haftung für die störungsfreie und/oder fehlerlose Funktion der Inhalte übernommen werden. Desweiteren wird keine Haftung für Richtigkeit der Inhalte und/oder der Berechnungen durch die Tabellen übernommen. Die Tabellen und deren Inhalte werden auf einer Basis "ohne Mängelgewähr, wie bereitgestellt" veröffentlicht. Klimaschutz-Unternehmen e. V. gibt keine Gewährleistung für Richtigkeit, Genauigkeit oder Vollständigkeit von Aussagen, Informationen oder weiterführenden Links im Hinblick auf die Erfolgsrezepte.</t>
    </r>
  </si>
  <si>
    <t>Der Energiekostenvergleich nutzt eine vereinfachte Betrachtung der Absorptionskältemaschine im Vergleich zu einer mechanischen Kältemaschine (Kompressionskältemaschine). Dieses Erfolgsrezept ermöglicht keine Systemauslegung. Die Berechnung erfolgt auf Grundlage von empirischen Erfahrungswerten. Sie dient als Indikator und basiert nicht auf den Daten einer konkreten Anlage oder eines bestimmten Herstellers.</t>
  </si>
  <si>
    <r>
      <t>kgCO</t>
    </r>
    <r>
      <rPr>
        <sz val="8"/>
        <color theme="1"/>
        <rFont val="Calibri"/>
        <family val="2"/>
        <scheme val="minor"/>
      </rPr>
      <t>2e</t>
    </r>
    <r>
      <rPr>
        <sz val="11"/>
        <color theme="1"/>
        <rFont val="Calibri"/>
        <family val="2"/>
        <scheme val="minor"/>
      </rPr>
      <t>/kWh</t>
    </r>
    <r>
      <rPr>
        <sz val="8"/>
        <color theme="1"/>
        <rFont val="Calibri"/>
        <family val="2"/>
        <scheme val="minor"/>
      </rPr>
      <t>th</t>
    </r>
  </si>
  <si>
    <r>
      <t>kgCO</t>
    </r>
    <r>
      <rPr>
        <vertAlign val="subscript"/>
        <sz val="10"/>
        <color rgb="FF000000"/>
        <rFont val="Calibri"/>
        <family val="2"/>
        <scheme val="major"/>
      </rPr>
      <t>2e</t>
    </r>
    <r>
      <rPr>
        <sz val="10"/>
        <color rgb="FF000000"/>
        <rFont val="Calibri"/>
        <family val="2"/>
        <scheme val="major"/>
      </rPr>
      <t>/a</t>
    </r>
  </si>
  <si>
    <r>
      <t>kgCO</t>
    </r>
    <r>
      <rPr>
        <vertAlign val="subscript"/>
        <sz val="11"/>
        <color theme="1"/>
        <rFont val="Calibri"/>
        <family val="2"/>
        <scheme val="minor"/>
      </rPr>
      <t>2e</t>
    </r>
    <r>
      <rPr>
        <sz val="11"/>
        <color theme="1"/>
        <rFont val="Calibri"/>
        <family val="2"/>
        <scheme val="minor"/>
      </rPr>
      <t>/a</t>
    </r>
  </si>
  <si>
    <r>
      <t>CO</t>
    </r>
    <r>
      <rPr>
        <vertAlign val="subscript"/>
        <sz val="11"/>
        <color theme="1"/>
        <rFont val="Calibri"/>
        <family val="2"/>
        <scheme val="minor"/>
      </rPr>
      <t>2</t>
    </r>
    <r>
      <rPr>
        <sz val="11"/>
        <color theme="1"/>
        <rFont val="Calibri"/>
        <family val="2"/>
        <scheme val="minor"/>
      </rPr>
      <t xml:space="preserve"> Emissionsfaktor Fernwärme</t>
    </r>
  </si>
  <si>
    <r>
      <t>CO</t>
    </r>
    <r>
      <rPr>
        <vertAlign val="subscript"/>
        <sz val="11"/>
        <color theme="1"/>
        <rFont val="Calibri"/>
        <family val="2"/>
        <scheme val="minor"/>
      </rPr>
      <t xml:space="preserve">2 </t>
    </r>
    <r>
      <rPr>
        <sz val="11"/>
        <color theme="1"/>
        <rFont val="Calibri"/>
        <family val="2"/>
        <scheme val="minor"/>
      </rPr>
      <t>Emissionsfaktor Deutscher Strommix 2017 Laut BMU</t>
    </r>
  </si>
  <si>
    <t>Nebenrechnung Wasserverbrauch pro Betriebsstunde</t>
  </si>
  <si>
    <t>Nebenrechnung elektrische Leistungsaufnahme AKM</t>
  </si>
  <si>
    <r>
      <t xml:space="preserve">Alle Nicht-Eingabefelder sind erst einmal von der Veränderung ausgeschlossen, um Zellen und Formeln zu schützen und das versehentliche Ändern der Tabelle zu vermeiden. Die Sperre kann unter dem Reiter Überprüfen - Blattschutz durch die Eingabe des Passworts aufgehoben werden. Das Passwort lautet: </t>
    </r>
    <r>
      <rPr>
        <b/>
        <sz val="11"/>
        <color theme="1"/>
        <rFont val="Calibri"/>
        <family val="2"/>
        <scheme val="minor"/>
      </rPr>
      <t>klimaschutz2019</t>
    </r>
    <r>
      <rPr>
        <sz val="11"/>
        <color theme="1"/>
        <rFont val="Calibri"/>
        <family val="2"/>
        <scheme val="minor"/>
      </rPr>
      <t xml:space="preserve">
Um Zellen hinzuzufügen oder die Formatierung zu verändern, müssen Sie die Blattsperre ebenfalls aufheben.</t>
    </r>
  </si>
  <si>
    <t xml:space="preserve">Die zur Verfügung gestellten Tabellen wurden im Rahmen des Förderprojekts "Klimaschutz gewinnt - Lösungen für die Wirtschaft von Morgen" erarbeitet. Die Inhalte dieses Erfolgsrezeptes wurden in Kooperation mit unterschiedlichen Praxispartnern erarbeitet, welche am Ende genannt werden.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</si>
</sst>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164" formatCode="@\ *."/>
    <numFmt numFmtId="165" formatCode="\ \ \ \ \ \ \ \ \ \ @\ *."/>
    <numFmt numFmtId="166" formatCode="\ \ \ \ \ \ \ \ \ \ \ \ @\ *."/>
    <numFmt numFmtId="167" formatCode="\ \ \ \ \ \ \ \ \ \ \ \ @"/>
    <numFmt numFmtId="168" formatCode="\ \ \ \ \ \ \ \ \ \ \ \ \ @\ *."/>
    <numFmt numFmtId="169" formatCode="\ @\ *."/>
    <numFmt numFmtId="170" formatCode="\ @"/>
    <numFmt numFmtId="171" formatCode="\ \ @\ *."/>
    <numFmt numFmtId="172" formatCode="\ \ @"/>
    <numFmt numFmtId="173" formatCode="\ \ \ @\ *."/>
    <numFmt numFmtId="174" formatCode="\ \ \ @"/>
    <numFmt numFmtId="175" formatCode="\ \ \ \ @\ *."/>
    <numFmt numFmtId="176" formatCode="\ \ \ \ @"/>
    <numFmt numFmtId="177" formatCode="\ \ \ \ \ \ @\ *."/>
    <numFmt numFmtId="178" formatCode="\ \ \ \ \ \ @"/>
    <numFmt numFmtId="179" formatCode="\ \ \ \ \ \ \ @\ *."/>
    <numFmt numFmtId="180" formatCode="\ \ \ \ \ \ \ \ \ @\ *."/>
    <numFmt numFmtId="181" formatCode="\ \ \ \ \ \ \ \ \ @"/>
    <numFmt numFmtId="182" formatCode="#,##0.00\ &quot;Gg&quot;"/>
    <numFmt numFmtId="183" formatCode="#,##0.00\ &quot;kg&quot;"/>
    <numFmt numFmtId="184" formatCode="#,##0.00\ &quot;kt&quot;"/>
    <numFmt numFmtId="185" formatCode="#,##0.00\ &quot;Stck&quot;"/>
    <numFmt numFmtId="186" formatCode="#,##0.00\ &quot;Stk&quot;"/>
    <numFmt numFmtId="187" formatCode="#,##0.00\ &quot;T.Stk&quot;"/>
    <numFmt numFmtId="188" formatCode="#,##0.00\ &quot;TJ&quot;"/>
    <numFmt numFmtId="189" formatCode="#,##0.00\ &quot;TStk&quot;"/>
    <numFmt numFmtId="190" formatCode="yyyy"/>
    <numFmt numFmtId="191" formatCode="_-* #,##0.00\ [$€]_-;\-* #,##0.00\ [$€]_-;_-* &quot;-&quot;??\ [$€]_-;_-@_-"/>
    <numFmt numFmtId="192" formatCode="#,##0.0000"/>
    <numFmt numFmtId="193" formatCode="0.0"/>
  </numFmts>
  <fonts count="37">
    <font>
      <sz val="11"/>
      <color theme="1"/>
      <name val="Calibri"/>
      <family val="2"/>
      <scheme val="minor"/>
    </font>
    <font>
      <b/>
      <sz val="16"/>
      <color theme="1"/>
      <name val="Calibri"/>
      <family val="2"/>
      <scheme val="minor"/>
    </font>
    <font>
      <b/>
      <sz val="11"/>
      <color theme="1"/>
      <name val="Calibri"/>
      <family val="2"/>
      <scheme val="minor"/>
    </font>
    <font>
      <sz val="10"/>
      <name val="Arial"/>
      <family val="2"/>
    </font>
    <font>
      <i/>
      <sz val="11"/>
      <color theme="1"/>
      <name val="Calibri"/>
      <family val="2"/>
      <scheme val="minor"/>
    </font>
    <font>
      <u/>
      <sz val="11"/>
      <color theme="10"/>
      <name val="Calibri"/>
      <family val="2"/>
      <scheme val="minor"/>
    </font>
    <font>
      <sz val="10"/>
      <color theme="1"/>
      <name val="Calibri"/>
      <family val="2"/>
      <scheme val="minor"/>
    </font>
    <font>
      <sz val="8"/>
      <name val="Arial"/>
      <family val="2"/>
    </font>
    <font>
      <sz val="7"/>
      <name val="Letter Gothic CE"/>
      <family val="3"/>
      <charset val="238"/>
    </font>
    <font>
      <sz val="7"/>
      <name val="Arial"/>
      <family val="2"/>
    </font>
    <font>
      <sz val="9"/>
      <name val="Times New Roman"/>
      <family val="1"/>
    </font>
    <font>
      <b/>
      <sz val="9"/>
      <name val="Times New Roman"/>
      <family val="1"/>
    </font>
    <font>
      <b/>
      <sz val="12"/>
      <name val="Times New Roman"/>
      <family val="1"/>
    </font>
    <font>
      <sz val="8"/>
      <name val="Helvetica"/>
    </font>
    <font>
      <sz val="9"/>
      <name val="Arial"/>
      <family val="2"/>
    </font>
    <font>
      <sz val="10"/>
      <name val="MS Sans"/>
    </font>
    <font>
      <sz val="10"/>
      <color theme="1"/>
      <name val="Calibri"/>
      <family val="2"/>
      <scheme val="major"/>
    </font>
    <font>
      <b/>
      <i/>
      <sz val="16"/>
      <color theme="1"/>
      <name val="Calibri"/>
      <family val="2"/>
      <scheme val="minor"/>
    </font>
    <font>
      <sz val="9"/>
      <color indexed="81"/>
      <name val="Segoe UI"/>
      <family val="2"/>
    </font>
    <font>
      <b/>
      <sz val="9"/>
      <color indexed="81"/>
      <name val="Segoe UI"/>
      <family val="2"/>
    </font>
    <font>
      <sz val="11"/>
      <color theme="3"/>
      <name val="Calibri"/>
      <family val="2"/>
      <scheme val="minor"/>
    </font>
    <font>
      <sz val="10"/>
      <color theme="1"/>
      <name val="Arial"/>
      <family val="2"/>
    </font>
    <font>
      <sz val="10"/>
      <color rgb="FF000000"/>
      <name val="Times New Roman"/>
      <family val="1"/>
    </font>
    <font>
      <b/>
      <sz val="10"/>
      <color rgb="FF000000"/>
      <name val="Calibri"/>
      <family val="2"/>
      <scheme val="major"/>
    </font>
    <font>
      <sz val="10"/>
      <color rgb="FF000000"/>
      <name val="Calibri"/>
      <family val="2"/>
      <scheme val="major"/>
    </font>
    <font>
      <i/>
      <sz val="10"/>
      <color theme="1"/>
      <name val="Calibri"/>
      <family val="2"/>
      <scheme val="major"/>
    </font>
    <font>
      <b/>
      <sz val="14"/>
      <color theme="1"/>
      <name val="Calibri"/>
      <family val="2"/>
      <scheme val="minor"/>
    </font>
    <font>
      <vertAlign val="subscript"/>
      <sz val="11"/>
      <color theme="1"/>
      <name val="Calibri"/>
      <family val="2"/>
      <scheme val="minor"/>
    </font>
    <font>
      <vertAlign val="subscript"/>
      <sz val="10"/>
      <color rgb="FF000000"/>
      <name val="Calibri"/>
      <family val="2"/>
      <scheme val="major"/>
    </font>
    <font>
      <vertAlign val="superscript"/>
      <sz val="11"/>
      <color theme="1"/>
      <name val="Calibri"/>
      <family val="2"/>
      <scheme val="minor"/>
    </font>
    <font>
      <b/>
      <i/>
      <sz val="10"/>
      <color theme="1"/>
      <name val="Calibri"/>
      <family val="2"/>
      <scheme val="major"/>
    </font>
    <font>
      <vertAlign val="subscript"/>
      <sz val="9"/>
      <color indexed="81"/>
      <name val="Segoe UI"/>
      <family val="2"/>
    </font>
    <font>
      <sz val="11"/>
      <name val="Calibri"/>
      <family val="2"/>
      <scheme val="minor"/>
    </font>
    <font>
      <sz val="9"/>
      <color theme="1"/>
      <name val="Calibri"/>
      <family val="2"/>
      <scheme val="minor"/>
    </font>
    <font>
      <i/>
      <sz val="10"/>
      <name val="Calibri"/>
      <family val="2"/>
      <scheme val="minor"/>
    </font>
    <font>
      <sz val="10"/>
      <color theme="3" tint="0.39997558519241921"/>
      <name val="Calibri"/>
      <family val="2"/>
      <scheme val="major"/>
    </font>
    <font>
      <sz val="8"/>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64"/>
      </patternFill>
    </fill>
    <fill>
      <patternFill patternType="solid">
        <fgColor theme="0" tint="-0.34998626667073579"/>
        <bgColor indexed="64"/>
      </patternFill>
    </fill>
    <fill>
      <patternFill patternType="darkTrellis"/>
    </fill>
    <fill>
      <patternFill patternType="solid">
        <fgColor theme="4" tint="0.79998168889431442"/>
        <bgColor indexed="64"/>
      </patternFill>
    </fill>
    <fill>
      <patternFill patternType="solid">
        <fgColor theme="4" tint="0.39997558519241921"/>
        <bgColor indexed="64"/>
      </patternFill>
    </fill>
    <fill>
      <patternFill patternType="solid">
        <fgColor theme="1" tint="0.74999237037263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hair">
        <color indexed="64"/>
      </left>
      <right style="hair">
        <color indexed="64"/>
      </right>
      <top style="hair">
        <color indexed="64"/>
      </top>
      <bottom style="hair">
        <color indexed="64"/>
      </bottom>
      <diagonal/>
    </border>
    <border>
      <left style="medium">
        <color theme="4"/>
      </left>
      <right style="medium">
        <color theme="4"/>
      </right>
      <top style="medium">
        <color theme="4"/>
      </top>
      <bottom style="medium">
        <color theme="4"/>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diagonal/>
    </border>
    <border>
      <left style="medium">
        <color auto="1"/>
      </left>
      <right style="thin">
        <color auto="1"/>
      </right>
      <top/>
      <bottom/>
      <diagonal/>
    </border>
    <border>
      <left/>
      <right style="medium">
        <color auto="1"/>
      </right>
      <top/>
      <bottom style="medium">
        <color auto="1"/>
      </bottom>
      <diagonal/>
    </border>
    <border>
      <left/>
      <right style="medium">
        <color auto="1"/>
      </right>
      <top/>
      <bottom/>
      <diagonal/>
    </border>
    <border>
      <left style="thin">
        <color auto="1"/>
      </left>
      <right/>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indexed="64"/>
      </right>
      <top style="medium">
        <color indexed="64"/>
      </top>
      <bottom/>
      <diagonal/>
    </border>
    <border>
      <left style="thin">
        <color auto="1"/>
      </left>
      <right style="thin">
        <color auto="1"/>
      </right>
      <top style="hair">
        <color indexed="64"/>
      </top>
      <bottom style="hair">
        <color indexed="64"/>
      </bottom>
      <diagonal/>
    </border>
    <border>
      <left style="thin">
        <color auto="1"/>
      </left>
      <right style="medium">
        <color auto="1"/>
      </right>
      <top/>
      <bottom style="medium">
        <color auto="1"/>
      </bottom>
      <diagonal/>
    </border>
    <border>
      <left/>
      <right style="thin">
        <color auto="1"/>
      </right>
      <top style="medium">
        <color auto="1"/>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bottom/>
      <diagonal/>
    </border>
    <border>
      <left/>
      <right style="medium">
        <color indexed="64"/>
      </right>
      <top style="medium">
        <color indexed="64"/>
      </top>
      <bottom/>
      <diagonal/>
    </border>
  </borders>
  <cellStyleXfs count="54">
    <xf numFmtId="0" fontId="0" fillId="0" borderId="0"/>
    <xf numFmtId="0" fontId="3" fillId="0" borderId="0"/>
    <xf numFmtId="0" fontId="5" fillId="0" borderId="0" applyNumberFormat="0" applyFill="0" applyBorder="0" applyAlignment="0" applyProtection="0"/>
    <xf numFmtId="164" fontId="7" fillId="0" borderId="0"/>
    <xf numFmtId="49" fontId="7" fillId="0" borderId="0"/>
    <xf numFmtId="165" fontId="7" fillId="0" borderId="0">
      <alignment horizontal="center"/>
    </xf>
    <xf numFmtId="166" fontId="7" fillId="0" borderId="0"/>
    <xf numFmtId="167" fontId="7" fillId="0" borderId="0"/>
    <xf numFmtId="168" fontId="7" fillId="0" borderId="0"/>
    <xf numFmtId="169" fontId="7" fillId="0" borderId="0"/>
    <xf numFmtId="170" fontId="8" fillId="0" borderId="0"/>
    <xf numFmtId="171" fontId="9" fillId="0" borderId="0"/>
    <xf numFmtId="172" fontId="8" fillId="0" borderId="0"/>
    <xf numFmtId="49" fontId="10" fillId="0" borderId="1" applyNumberFormat="0" applyFont="0" applyFill="0" applyBorder="0" applyProtection="0">
      <alignment horizontal="left" vertical="center" indent="2"/>
    </xf>
    <xf numFmtId="173" fontId="7" fillId="0" borderId="0"/>
    <xf numFmtId="174" fontId="7" fillId="0" borderId="0"/>
    <xf numFmtId="175" fontId="7" fillId="0" borderId="0"/>
    <xf numFmtId="176" fontId="8" fillId="0" borderId="0"/>
    <xf numFmtId="49" fontId="10" fillId="0" borderId="4" applyNumberFormat="0" applyFont="0" applyFill="0" applyBorder="0" applyProtection="0">
      <alignment horizontal="left" vertical="center" indent="5"/>
    </xf>
    <xf numFmtId="177" fontId="7" fillId="0" borderId="0">
      <alignment horizontal="center"/>
    </xf>
    <xf numFmtId="178" fontId="7" fillId="0" borderId="0">
      <alignment horizontal="center"/>
    </xf>
    <xf numFmtId="179" fontId="7" fillId="0" borderId="0">
      <alignment horizontal="center"/>
    </xf>
    <xf numFmtId="180" fontId="7" fillId="0" borderId="0">
      <alignment horizontal="center"/>
    </xf>
    <xf numFmtId="181" fontId="7" fillId="0" borderId="0">
      <alignment horizontal="center"/>
    </xf>
    <xf numFmtId="0" fontId="3" fillId="0" borderId="0" applyFont="0" applyFill="0" applyBorder="0" applyAlignment="0" applyProtection="0"/>
    <xf numFmtId="182" fontId="3" fillId="0" borderId="5" applyFont="0" applyFill="0" applyBorder="0" applyAlignment="0" applyProtection="0">
      <alignment horizontal="left"/>
    </xf>
    <xf numFmtId="183" fontId="3" fillId="0" borderId="5" applyFont="0" applyFill="0" applyBorder="0" applyAlignment="0" applyProtection="0">
      <alignment horizontal="left"/>
    </xf>
    <xf numFmtId="184" fontId="3" fillId="0" borderId="5" applyFont="0" applyFill="0" applyBorder="0" applyAlignment="0" applyProtection="0">
      <alignment horizontal="left"/>
    </xf>
    <xf numFmtId="0" fontId="3" fillId="0" borderId="0" applyFont="0" applyFill="0" applyBorder="0" applyAlignment="0" applyProtection="0"/>
    <xf numFmtId="0" fontId="3" fillId="0" borderId="0" applyFont="0" applyFill="0" applyBorder="0" applyAlignment="0" applyProtection="0">
      <alignment horizontal="left"/>
    </xf>
    <xf numFmtId="185" fontId="3" fillId="0" borderId="5" applyFont="0" applyFill="0" applyBorder="0" applyAlignment="0" applyProtection="0">
      <alignment horizontal="left"/>
    </xf>
    <xf numFmtId="186" fontId="3" fillId="0" borderId="5" applyFont="0" applyFill="0" applyBorder="0" applyAlignment="0" applyProtection="0">
      <alignment horizontal="left"/>
    </xf>
    <xf numFmtId="187" fontId="3" fillId="0" borderId="5" applyFont="0" applyFill="0" applyBorder="0" applyAlignment="0" applyProtection="0">
      <alignment horizontal="left"/>
    </xf>
    <xf numFmtId="188" fontId="3" fillId="0" borderId="5" applyFont="0" applyFill="0" applyBorder="0" applyAlignment="0" applyProtection="0">
      <alignment horizontal="left"/>
    </xf>
    <xf numFmtId="189" fontId="3" fillId="0" borderId="5" applyFont="0" applyFill="0" applyBorder="0" applyAlignment="0" applyProtection="0">
      <alignment horizontal="left"/>
    </xf>
    <xf numFmtId="190" fontId="3" fillId="0" borderId="5" applyFont="0" applyFill="0" applyBorder="0" applyAlignment="0" applyProtection="0">
      <alignment horizontal="left"/>
    </xf>
    <xf numFmtId="4" fontId="11" fillId="0" borderId="3" applyFill="0" applyBorder="0" applyProtection="0">
      <alignment horizontal="right" vertical="center"/>
    </xf>
    <xf numFmtId="191" fontId="3" fillId="0" borderId="0" applyFont="0" applyFill="0" applyBorder="0" applyAlignment="0" applyProtection="0"/>
    <xf numFmtId="0" fontId="12" fillId="0" borderId="0" applyNumberFormat="0" applyFill="0" applyBorder="0" applyAlignment="0" applyProtection="0"/>
    <xf numFmtId="164" fontId="8" fillId="0" borderId="0"/>
    <xf numFmtId="4" fontId="10" fillId="0" borderId="1" applyFill="0" applyBorder="0" applyProtection="0">
      <alignment horizontal="right" vertical="center"/>
    </xf>
    <xf numFmtId="49" fontId="11" fillId="0" borderId="1" applyNumberFormat="0" applyFill="0" applyBorder="0" applyProtection="0">
      <alignment horizontal="left" vertical="center"/>
    </xf>
    <xf numFmtId="0" fontId="10" fillId="0" borderId="1" applyNumberFormat="0" applyFill="0" applyAlignment="0" applyProtection="0"/>
    <xf numFmtId="0" fontId="13" fillId="4" borderId="0" applyNumberFormat="0" applyFont="0" applyBorder="0" applyAlignment="0" applyProtection="0"/>
    <xf numFmtId="0" fontId="3" fillId="0" borderId="0"/>
    <xf numFmtId="49" fontId="8" fillId="0" borderId="0"/>
    <xf numFmtId="192" fontId="10" fillId="6" borderId="1" applyNumberFormat="0" applyFont="0" applyBorder="0" applyAlignment="0" applyProtection="0">
      <alignment horizontal="right" vertical="center"/>
    </xf>
    <xf numFmtId="0" fontId="10" fillId="0" borderId="0"/>
    <xf numFmtId="0" fontId="3" fillId="0" borderId="0"/>
    <xf numFmtId="0" fontId="14" fillId="0" borderId="0"/>
    <xf numFmtId="9" fontId="15" fillId="0" borderId="0" applyFont="0" applyFill="0" applyBorder="0" applyAlignment="0" applyProtection="0"/>
    <xf numFmtId="1" fontId="9" fillId="0" borderId="0" applyBorder="0">
      <protection locked="0"/>
    </xf>
    <xf numFmtId="0" fontId="21" fillId="0" borderId="0"/>
    <xf numFmtId="0" fontId="22" fillId="0" borderId="0"/>
  </cellStyleXfs>
  <cellXfs count="98">
    <xf numFmtId="0" fontId="0" fillId="0" borderId="0" xfId="0"/>
    <xf numFmtId="0" fontId="1" fillId="0" borderId="0" xfId="0" applyFont="1" applyAlignment="1">
      <alignment horizontal="left" wrapText="1" indent="1"/>
    </xf>
    <xf numFmtId="0" fontId="5" fillId="0" borderId="0" xfId="2"/>
    <xf numFmtId="0" fontId="0" fillId="5" borderId="0" xfId="0" applyFill="1"/>
    <xf numFmtId="0" fontId="0" fillId="0" borderId="0" xfId="0" applyAlignment="1">
      <alignment wrapText="1"/>
    </xf>
    <xf numFmtId="0" fontId="0" fillId="5" borderId="2" xfId="0" applyFill="1" applyBorder="1"/>
    <xf numFmtId="0" fontId="0" fillId="5" borderId="3" xfId="0" applyFill="1" applyBorder="1"/>
    <xf numFmtId="1" fontId="6" fillId="2" borderId="6" xfId="0" applyNumberFormat="1" applyFont="1" applyFill="1" applyBorder="1" applyAlignment="1" applyProtection="1">
      <alignment horizontal="center" vertical="top"/>
      <protection locked="0"/>
    </xf>
    <xf numFmtId="0" fontId="16" fillId="2" borderId="1" xfId="0" applyFont="1" applyFill="1" applyBorder="1" applyAlignment="1" applyProtection="1">
      <alignment horizontal="center"/>
      <protection locked="0"/>
    </xf>
    <xf numFmtId="0" fontId="2" fillId="0" borderId="0" xfId="0" applyFont="1"/>
    <xf numFmtId="0" fontId="4" fillId="3" borderId="1" xfId="0" applyFont="1" applyFill="1" applyBorder="1" applyAlignment="1">
      <alignment horizontal="center" wrapText="1"/>
    </xf>
    <xf numFmtId="0" fontId="0" fillId="3" borderId="0" xfId="0" applyFill="1" applyAlignment="1">
      <alignment horizontal="left"/>
    </xf>
    <xf numFmtId="0" fontId="0" fillId="0" borderId="0" xfId="0" applyAlignment="1">
      <alignment horizontal="center" vertical="center"/>
    </xf>
    <xf numFmtId="0" fontId="0" fillId="0" borderId="0" xfId="0" applyAlignment="1">
      <alignment vertical="top"/>
    </xf>
    <xf numFmtId="0" fontId="5" fillId="0" borderId="0" xfId="2" applyAlignment="1">
      <alignment vertical="top"/>
    </xf>
    <xf numFmtId="0" fontId="0" fillId="0" borderId="0" xfId="0" applyAlignment="1">
      <alignment vertical="top" wrapText="1"/>
    </xf>
    <xf numFmtId="0" fontId="0" fillId="5" borderId="0" xfId="0" applyFill="1" applyAlignment="1">
      <alignment vertical="top"/>
    </xf>
    <xf numFmtId="0" fontId="0" fillId="7" borderId="7" xfId="0" applyFill="1" applyBorder="1" applyAlignment="1">
      <alignment horizontal="center"/>
    </xf>
    <xf numFmtId="0" fontId="0" fillId="0" borderId="0" xfId="0" applyAlignment="1">
      <alignment horizontal="left" wrapText="1"/>
    </xf>
    <xf numFmtId="0" fontId="24" fillId="0" borderId="11" xfId="53" applyFont="1" applyBorder="1" applyAlignment="1">
      <alignment horizontal="left" vertical="center"/>
    </xf>
    <xf numFmtId="0" fontId="24" fillId="0" borderId="2" xfId="53" applyFont="1" applyBorder="1" applyAlignment="1">
      <alignment horizontal="center" vertical="center"/>
    </xf>
    <xf numFmtId="0" fontId="24" fillId="0" borderId="9" xfId="53" applyFont="1" applyBorder="1" applyAlignment="1">
      <alignment horizontal="left" vertical="center"/>
    </xf>
    <xf numFmtId="0" fontId="24" fillId="0" borderId="8" xfId="53" applyFont="1" applyBorder="1" applyAlignment="1">
      <alignment horizontal="center" vertical="center"/>
    </xf>
    <xf numFmtId="0" fontId="23" fillId="8" borderId="16" xfId="53" applyFont="1" applyFill="1" applyBorder="1" applyAlignment="1">
      <alignment horizontal="left" vertical="center"/>
    </xf>
    <xf numFmtId="0" fontId="0" fillId="3" borderId="0" xfId="0" applyFill="1"/>
    <xf numFmtId="0" fontId="24" fillId="3" borderId="0" xfId="53" applyFont="1" applyFill="1" applyAlignment="1">
      <alignment horizontal="left" vertical="top"/>
    </xf>
    <xf numFmtId="0" fontId="0" fillId="9" borderId="0" xfId="0" applyFill="1"/>
    <xf numFmtId="0" fontId="25" fillId="0" borderId="10" xfId="0" applyFont="1" applyBorder="1" applyAlignment="1">
      <alignment horizontal="center" wrapText="1"/>
    </xf>
    <xf numFmtId="0" fontId="0" fillId="3" borderId="0" xfId="0" applyFill="1" applyAlignment="1">
      <alignment wrapText="1"/>
    </xf>
    <xf numFmtId="0" fontId="23" fillId="8" borderId="16" xfId="53" applyFont="1" applyFill="1" applyBorder="1" applyAlignment="1">
      <alignment horizontal="left" vertical="center" wrapText="1"/>
    </xf>
    <xf numFmtId="0" fontId="24" fillId="3" borderId="0" xfId="53" applyFont="1" applyFill="1" applyAlignment="1">
      <alignment horizontal="left" vertical="top" wrapText="1"/>
    </xf>
    <xf numFmtId="0" fontId="0" fillId="9" borderId="0" xfId="0" applyFill="1" applyAlignment="1">
      <alignment wrapText="1"/>
    </xf>
    <xf numFmtId="2" fontId="16" fillId="2" borderId="18" xfId="0" applyNumberFormat="1" applyFont="1" applyFill="1" applyBorder="1" applyAlignment="1" applyProtection="1">
      <alignment horizontal="center" vertical="center"/>
      <protection locked="0"/>
    </xf>
    <xf numFmtId="0" fontId="23" fillId="8" borderId="15" xfId="53" applyFont="1" applyFill="1" applyBorder="1" applyAlignment="1">
      <alignment horizontal="center" vertical="center"/>
    </xf>
    <xf numFmtId="0" fontId="25" fillId="0" borderId="21" xfId="0" applyFont="1" applyBorder="1" applyAlignment="1">
      <alignment horizontal="center" vertical="center" wrapText="1"/>
    </xf>
    <xf numFmtId="0" fontId="0" fillId="3" borderId="0" xfId="0" applyFill="1" applyAlignment="1">
      <alignment horizontal="left" vertical="top" wrapText="1"/>
    </xf>
    <xf numFmtId="0" fontId="23" fillId="8" borderId="15" xfId="53" applyFont="1" applyFill="1" applyBorder="1" applyAlignment="1">
      <alignment horizontal="center" vertical="center" wrapText="1"/>
    </xf>
    <xf numFmtId="0" fontId="24" fillId="0" borderId="11" xfId="53" applyFont="1" applyBorder="1" applyAlignment="1">
      <alignment horizontal="left" vertical="center" wrapText="1"/>
    </xf>
    <xf numFmtId="1" fontId="16" fillId="2" borderId="23" xfId="0" applyNumberFormat="1" applyFont="1" applyFill="1" applyBorder="1" applyAlignment="1" applyProtection="1">
      <alignment horizontal="center" vertical="center"/>
      <protection locked="0"/>
    </xf>
    <xf numFmtId="1" fontId="16" fillId="2" borderId="24" xfId="0" applyNumberFormat="1" applyFont="1" applyFill="1" applyBorder="1" applyAlignment="1" applyProtection="1">
      <alignment horizontal="center" vertical="center"/>
      <protection locked="0"/>
    </xf>
    <xf numFmtId="0" fontId="0" fillId="9" borderId="14" xfId="0" applyFill="1" applyBorder="1" applyAlignment="1">
      <alignment horizontal="center" vertical="center"/>
    </xf>
    <xf numFmtId="0" fontId="0" fillId="9" borderId="0" xfId="0" applyFill="1" applyAlignment="1">
      <alignment horizontal="center" vertical="center"/>
    </xf>
    <xf numFmtId="0" fontId="0" fillId="9" borderId="21" xfId="0" applyFill="1" applyBorder="1" applyAlignment="1">
      <alignment horizontal="center" vertical="center"/>
    </xf>
    <xf numFmtId="0" fontId="0" fillId="9" borderId="25" xfId="0" applyFill="1" applyBorder="1" applyAlignment="1">
      <alignment horizontal="center" vertical="center"/>
    </xf>
    <xf numFmtId="0" fontId="0" fillId="9" borderId="26" xfId="0" applyFill="1" applyBorder="1" applyAlignment="1">
      <alignment horizontal="center" vertical="center"/>
    </xf>
    <xf numFmtId="0" fontId="0" fillId="9" borderId="27" xfId="0" applyFill="1" applyBorder="1" applyAlignment="1">
      <alignment horizontal="center" vertical="center"/>
    </xf>
    <xf numFmtId="0" fontId="2" fillId="9" borderId="28" xfId="0" applyFont="1" applyFill="1" applyBorder="1" applyAlignment="1">
      <alignment horizontal="center" vertical="center"/>
    </xf>
    <xf numFmtId="0" fontId="2" fillId="9" borderId="29" xfId="0" applyFont="1" applyFill="1" applyBorder="1" applyAlignment="1">
      <alignment horizontal="center" vertical="center"/>
    </xf>
    <xf numFmtId="0" fontId="2" fillId="9" borderId="30" xfId="0" applyFont="1" applyFill="1" applyBorder="1" applyAlignment="1">
      <alignment horizontal="center" vertical="center"/>
    </xf>
    <xf numFmtId="2" fontId="16" fillId="2" borderId="23" xfId="0" applyNumberFormat="1" applyFont="1" applyFill="1" applyBorder="1" applyAlignment="1" applyProtection="1">
      <alignment horizontal="center" vertical="center"/>
      <protection locked="0"/>
    </xf>
    <xf numFmtId="2" fontId="16" fillId="2" borderId="24" xfId="0" applyNumberFormat="1" applyFont="1" applyFill="1" applyBorder="1" applyAlignment="1" applyProtection="1">
      <alignment horizontal="center" vertical="center"/>
      <protection locked="0"/>
    </xf>
    <xf numFmtId="0" fontId="24" fillId="0" borderId="9" xfId="53" applyFont="1" applyBorder="1" applyAlignment="1">
      <alignment horizontal="left" vertical="center" wrapText="1"/>
    </xf>
    <xf numFmtId="0" fontId="23" fillId="8" borderId="20" xfId="53" applyFont="1" applyFill="1" applyBorder="1" applyAlignment="1">
      <alignment horizontal="left" vertical="center" wrapText="1"/>
    </xf>
    <xf numFmtId="1" fontId="25" fillId="0" borderId="19" xfId="0" applyNumberFormat="1" applyFont="1" applyBorder="1" applyAlignment="1">
      <alignment horizontal="center" wrapText="1"/>
    </xf>
    <xf numFmtId="1" fontId="25" fillId="0" borderId="10" xfId="0" applyNumberFormat="1" applyFont="1" applyBorder="1" applyAlignment="1">
      <alignment horizontal="center" wrapText="1"/>
    </xf>
    <xf numFmtId="1" fontId="25" fillId="0" borderId="21" xfId="0" applyNumberFormat="1" applyFont="1" applyBorder="1" applyAlignment="1">
      <alignment horizontal="center" wrapText="1"/>
    </xf>
    <xf numFmtId="0" fontId="5" fillId="9" borderId="0" xfId="2" applyFill="1"/>
    <xf numFmtId="2" fontId="0" fillId="9" borderId="1" xfId="0" applyNumberFormat="1" applyFill="1" applyBorder="1"/>
    <xf numFmtId="1" fontId="25" fillId="0" borderId="22" xfId="0" applyNumberFormat="1" applyFont="1" applyBorder="1" applyAlignment="1">
      <alignment horizontal="center" wrapText="1"/>
    </xf>
    <xf numFmtId="0" fontId="23" fillId="7" borderId="11" xfId="53" applyFont="1" applyFill="1" applyBorder="1" applyAlignment="1">
      <alignment horizontal="right" vertical="center"/>
    </xf>
    <xf numFmtId="0" fontId="23" fillId="7" borderId="2" xfId="53" applyFont="1" applyFill="1" applyBorder="1" applyAlignment="1">
      <alignment horizontal="center" vertical="center"/>
    </xf>
    <xf numFmtId="1" fontId="30" fillId="7" borderId="21" xfId="0" applyNumberFormat="1" applyFont="1" applyFill="1" applyBorder="1" applyAlignment="1">
      <alignment horizontal="center" wrapText="1"/>
    </xf>
    <xf numFmtId="1" fontId="30" fillId="7" borderId="10" xfId="0" applyNumberFormat="1" applyFont="1" applyFill="1" applyBorder="1" applyAlignment="1">
      <alignment horizontal="center" wrapText="1"/>
    </xf>
    <xf numFmtId="0" fontId="23" fillId="8" borderId="17" xfId="53" applyFont="1" applyFill="1" applyBorder="1" applyAlignment="1">
      <alignment horizontal="center" vertical="center" wrapText="1"/>
    </xf>
    <xf numFmtId="0" fontId="25" fillId="0" borderId="13" xfId="0" applyFont="1" applyBorder="1" applyAlignment="1">
      <alignment horizontal="center" vertical="center" wrapText="1"/>
    </xf>
    <xf numFmtId="193" fontId="25" fillId="0" borderId="12" xfId="0" applyNumberFormat="1" applyFont="1" applyBorder="1" applyAlignment="1">
      <alignment horizontal="center" vertical="center" wrapText="1"/>
    </xf>
    <xf numFmtId="0" fontId="24" fillId="0" borderId="16" xfId="53" applyFont="1" applyBorder="1" applyAlignment="1">
      <alignment horizontal="left" vertical="center" wrapText="1"/>
    </xf>
    <xf numFmtId="0" fontId="24" fillId="0" borderId="15" xfId="53" applyFont="1" applyBorder="1" applyAlignment="1">
      <alignment horizontal="center" vertical="center"/>
    </xf>
    <xf numFmtId="0" fontId="25" fillId="0" borderId="32" xfId="0" applyFont="1" applyBorder="1" applyAlignment="1">
      <alignment horizontal="center" vertical="center" wrapText="1"/>
    </xf>
    <xf numFmtId="193" fontId="25" fillId="0" borderId="13" xfId="0" applyNumberFormat="1" applyFont="1" applyBorder="1" applyAlignment="1">
      <alignment horizontal="center" vertical="center" wrapText="1"/>
    </xf>
    <xf numFmtId="0" fontId="32" fillId="3" borderId="0" xfId="0" applyFont="1" applyFill="1" applyAlignment="1">
      <alignment horizontal="right" vertical="top" wrapText="1"/>
    </xf>
    <xf numFmtId="0" fontId="32" fillId="3" borderId="0" xfId="0" applyFont="1" applyFill="1" applyAlignment="1">
      <alignment horizontal="left" vertical="top" wrapText="1"/>
    </xf>
    <xf numFmtId="1" fontId="25" fillId="0" borderId="21" xfId="0" applyNumberFormat="1" applyFont="1" applyBorder="1" applyAlignment="1">
      <alignment horizontal="center" vertical="center" wrapText="1"/>
    </xf>
    <xf numFmtId="193" fontId="25" fillId="0" borderId="22" xfId="0" applyNumberFormat="1" applyFont="1" applyBorder="1" applyAlignment="1">
      <alignment horizontal="center" vertical="center" wrapText="1"/>
    </xf>
    <xf numFmtId="1" fontId="25" fillId="0" borderId="13" xfId="0" applyNumberFormat="1" applyFont="1" applyBorder="1" applyAlignment="1">
      <alignment horizontal="center" vertical="center" wrapText="1"/>
    </xf>
    <xf numFmtId="0" fontId="33" fillId="3" borderId="0" xfId="0" applyFont="1" applyFill="1" applyAlignment="1">
      <alignment horizontal="left" vertical="top" wrapText="1"/>
    </xf>
    <xf numFmtId="1" fontId="25" fillId="0" borderId="22" xfId="0" applyNumberFormat="1" applyFont="1" applyBorder="1" applyAlignment="1">
      <alignment horizontal="center" vertical="center" wrapText="1"/>
    </xf>
    <xf numFmtId="0" fontId="25" fillId="0" borderId="12" xfId="0" applyFont="1" applyBorder="1" applyAlignment="1">
      <alignment horizontal="center" vertical="center" wrapText="1"/>
    </xf>
    <xf numFmtId="0" fontId="34" fillId="3" borderId="0" xfId="0" applyFont="1" applyFill="1" applyAlignment="1">
      <alignment horizontal="right" vertical="top" wrapText="1"/>
    </xf>
    <xf numFmtId="0" fontId="35" fillId="3" borderId="0" xfId="53" applyFont="1" applyFill="1" applyAlignment="1">
      <alignment horizontal="left" vertical="top"/>
    </xf>
    <xf numFmtId="193" fontId="25" fillId="0" borderId="20" xfId="0" applyNumberFormat="1" applyFont="1" applyBorder="1" applyAlignment="1">
      <alignment horizontal="center" vertical="center" wrapText="1"/>
    </xf>
    <xf numFmtId="0" fontId="0" fillId="9" borderId="21" xfId="0" quotePrefix="1" applyFill="1" applyBorder="1" applyAlignment="1">
      <alignment horizontal="center" vertical="center"/>
    </xf>
    <xf numFmtId="1" fontId="25" fillId="0" borderId="21" xfId="0" quotePrefix="1" applyNumberFormat="1" applyFont="1" applyBorder="1" applyAlignment="1">
      <alignment horizontal="center" wrapText="1"/>
    </xf>
    <xf numFmtId="0" fontId="34" fillId="3" borderId="0" xfId="0" applyFont="1" applyFill="1" applyAlignment="1">
      <alignment horizontal="left" vertical="top" wrapText="1"/>
    </xf>
    <xf numFmtId="2" fontId="16" fillId="2" borderId="1" xfId="0" applyNumberFormat="1" applyFont="1" applyFill="1" applyBorder="1" applyAlignment="1" applyProtection="1">
      <alignment horizontal="center" vertical="center"/>
      <protection locked="0"/>
    </xf>
    <xf numFmtId="0" fontId="1" fillId="0" borderId="0" xfId="0" applyFont="1" applyAlignment="1">
      <alignment horizontal="left"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wrapText="1"/>
    </xf>
    <xf numFmtId="0" fontId="0" fillId="0" borderId="0" xfId="0" applyAlignment="1">
      <alignment horizontal="left"/>
    </xf>
    <xf numFmtId="0" fontId="20" fillId="0" borderId="0" xfId="0" applyFont="1" applyAlignment="1">
      <alignment horizontal="left" wrapText="1"/>
    </xf>
    <xf numFmtId="0" fontId="26" fillId="3" borderId="0" xfId="0" applyFont="1" applyFill="1" applyAlignment="1">
      <alignment horizontal="center"/>
    </xf>
    <xf numFmtId="0" fontId="0" fillId="3" borderId="0" xfId="0" applyFill="1" applyAlignment="1">
      <alignment horizontal="center" vertical="top" wrapText="1"/>
    </xf>
    <xf numFmtId="0" fontId="0" fillId="3" borderId="0" xfId="0" applyFill="1" applyAlignment="1">
      <alignment horizontal="left" wrapText="1"/>
    </xf>
    <xf numFmtId="0" fontId="0" fillId="3" borderId="0" xfId="0" applyFill="1" applyAlignment="1">
      <alignment horizontal="left" vertical="top" wrapText="1"/>
    </xf>
    <xf numFmtId="0" fontId="0" fillId="9" borderId="0" xfId="0" applyFill="1" applyAlignment="1">
      <alignment horizontal="center" wrapText="1"/>
    </xf>
    <xf numFmtId="0" fontId="0" fillId="9" borderId="26" xfId="0" applyFill="1" applyBorder="1" applyAlignment="1">
      <alignment horizontal="center" wrapText="1"/>
    </xf>
    <xf numFmtId="0" fontId="0" fillId="0" borderId="31" xfId="0" applyBorder="1" applyAlignment="1">
      <alignment horizontal="left" vertical="top" wrapText="1"/>
    </xf>
  </cellXfs>
  <cellStyles count="54">
    <cellStyle name="0mitP" xfId="3" xr:uid="{00000000-0005-0000-0000-000000000000}"/>
    <cellStyle name="0ohneP" xfId="4" xr:uid="{00000000-0005-0000-0000-000001000000}"/>
    <cellStyle name="10mitP" xfId="5" xr:uid="{00000000-0005-0000-0000-000002000000}"/>
    <cellStyle name="12mitP" xfId="6" xr:uid="{00000000-0005-0000-0000-000003000000}"/>
    <cellStyle name="12ohneP" xfId="7" xr:uid="{00000000-0005-0000-0000-000004000000}"/>
    <cellStyle name="13mitP" xfId="8" xr:uid="{00000000-0005-0000-0000-000005000000}"/>
    <cellStyle name="1mitP" xfId="9" xr:uid="{00000000-0005-0000-0000-000006000000}"/>
    <cellStyle name="1ohneP" xfId="10" xr:uid="{00000000-0005-0000-0000-000007000000}"/>
    <cellStyle name="2mitP" xfId="11" xr:uid="{00000000-0005-0000-0000-000008000000}"/>
    <cellStyle name="2ohneP" xfId="12" xr:uid="{00000000-0005-0000-0000-000009000000}"/>
    <cellStyle name="2x indented GHG Textfiels" xfId="13" xr:uid="{00000000-0005-0000-0000-00000A000000}"/>
    <cellStyle name="3mitP" xfId="14" xr:uid="{00000000-0005-0000-0000-00000B000000}"/>
    <cellStyle name="3ohneP" xfId="15" xr:uid="{00000000-0005-0000-0000-00000C000000}"/>
    <cellStyle name="4mitP" xfId="16" xr:uid="{00000000-0005-0000-0000-00000D000000}"/>
    <cellStyle name="4ohneP" xfId="17" xr:uid="{00000000-0005-0000-0000-00000E000000}"/>
    <cellStyle name="5x indented GHG Textfiels" xfId="18" xr:uid="{00000000-0005-0000-0000-00000F000000}"/>
    <cellStyle name="6mitP" xfId="19" xr:uid="{00000000-0005-0000-0000-000010000000}"/>
    <cellStyle name="6ohneP" xfId="20" xr:uid="{00000000-0005-0000-0000-000011000000}"/>
    <cellStyle name="7mitP" xfId="21" xr:uid="{00000000-0005-0000-0000-000012000000}"/>
    <cellStyle name="9mitP" xfId="22" xr:uid="{00000000-0005-0000-0000-000013000000}"/>
    <cellStyle name="9ohneP" xfId="23" xr:uid="{00000000-0005-0000-0000-000014000000}"/>
    <cellStyle name="A4 Auto Format" xfId="24" xr:uid="{00000000-0005-0000-0000-000015000000}"/>
    <cellStyle name="A4 Gg" xfId="25" xr:uid="{00000000-0005-0000-0000-000016000000}"/>
    <cellStyle name="A4 kg" xfId="26" xr:uid="{00000000-0005-0000-0000-000017000000}"/>
    <cellStyle name="A4 kt" xfId="27" xr:uid="{00000000-0005-0000-0000-000018000000}"/>
    <cellStyle name="A4 No Format" xfId="28" xr:uid="{00000000-0005-0000-0000-000019000000}"/>
    <cellStyle name="A4 Normal" xfId="29" xr:uid="{00000000-0005-0000-0000-00001A000000}"/>
    <cellStyle name="A4 Stck" xfId="30" xr:uid="{00000000-0005-0000-0000-00001B000000}"/>
    <cellStyle name="A4 Stk" xfId="31" xr:uid="{00000000-0005-0000-0000-00001C000000}"/>
    <cellStyle name="A4 T.Stk" xfId="32" xr:uid="{00000000-0005-0000-0000-00001D000000}"/>
    <cellStyle name="A4 TJ" xfId="33" xr:uid="{00000000-0005-0000-0000-00001E000000}"/>
    <cellStyle name="A4 TStk" xfId="34" xr:uid="{00000000-0005-0000-0000-00001F000000}"/>
    <cellStyle name="A4 Year" xfId="35" xr:uid="{00000000-0005-0000-0000-000020000000}"/>
    <cellStyle name="Arial 7" xfId="51" xr:uid="{E477BDBC-5931-4693-979C-772D97C486E1}"/>
    <cellStyle name="Bold GHG Numbers (0.00)" xfId="36" xr:uid="{00000000-0005-0000-0000-000021000000}"/>
    <cellStyle name="Euro" xfId="37" xr:uid="{00000000-0005-0000-0000-000022000000}"/>
    <cellStyle name="Headline" xfId="38" xr:uid="{00000000-0005-0000-0000-000023000000}"/>
    <cellStyle name="Link" xfId="2" builtinId="8"/>
    <cellStyle name="mitP" xfId="39" xr:uid="{00000000-0005-0000-0000-000024000000}"/>
    <cellStyle name="Normal GHG Numbers (0.00)" xfId="40" xr:uid="{00000000-0005-0000-0000-000025000000}"/>
    <cellStyle name="Normal GHG Textfiels Bold" xfId="41" xr:uid="{00000000-0005-0000-0000-000026000000}"/>
    <cellStyle name="Normal GHG whole table" xfId="42" xr:uid="{00000000-0005-0000-0000-000027000000}"/>
    <cellStyle name="Normal GHG-Shade" xfId="43" xr:uid="{00000000-0005-0000-0000-000028000000}"/>
    <cellStyle name="Normal_HELP" xfId="44" xr:uid="{00000000-0005-0000-0000-000029000000}"/>
    <cellStyle name="ohneP" xfId="45" xr:uid="{00000000-0005-0000-0000-00002A000000}"/>
    <cellStyle name="Pattern" xfId="46" xr:uid="{00000000-0005-0000-0000-00002B000000}"/>
    <cellStyle name="Prozent 2" xfId="50" xr:uid="{3B789694-FD2A-4685-ADD9-E9BBD942C5A6}"/>
    <cellStyle name="Standard" xfId="0" builtinId="0"/>
    <cellStyle name="Standard 2" xfId="1" xr:uid="{00000000-0005-0000-0000-000003000000}"/>
    <cellStyle name="Standard 2 2" xfId="53" xr:uid="{1AA9F1E1-08AC-4BDB-A6B5-A883052BEFEC}"/>
    <cellStyle name="Standard 3" xfId="48" xr:uid="{00000000-0005-0000-0000-00002E000000}"/>
    <cellStyle name="Standard 4" xfId="49" xr:uid="{3A698ACA-0BD9-4C49-9E17-233497BF33F5}"/>
    <cellStyle name="Standard 5" xfId="52" xr:uid="{4C5D7A90-0116-49E1-9D7E-C6942B19F3BA}"/>
    <cellStyle name="Обычный_2++"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4745500</xdr:colOff>
      <xdr:row>22</xdr:row>
      <xdr:rowOff>1087851</xdr:rowOff>
    </xdr:from>
    <xdr:to>
      <xdr:col>6</xdr:col>
      <xdr:colOff>472687</xdr:colOff>
      <xdr:row>25</xdr:row>
      <xdr:rowOff>369024</xdr:rowOff>
    </xdr:to>
    <xdr:pic>
      <xdr:nvPicPr>
        <xdr:cNvPr id="2" name="Grafik 1">
          <a:extLst>
            <a:ext uri="{FF2B5EF4-FFF2-40B4-BE49-F238E27FC236}">
              <a16:creationId xmlns:a16="http://schemas.microsoft.com/office/drawing/2014/main" id="{CB2F7AEA-9EEE-4532-BE36-68BAC0FE61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49609" y="9289742"/>
          <a:ext cx="1934023" cy="916009"/>
        </a:xfrm>
        <a:prstGeom prst="rect">
          <a:avLst/>
        </a:prstGeom>
      </xdr:spPr>
    </xdr:pic>
    <xdr:clientData/>
  </xdr:twoCellAnchor>
  <xdr:twoCellAnchor editAs="oneCell">
    <xdr:from>
      <xdr:col>0</xdr:col>
      <xdr:colOff>0</xdr:colOff>
      <xdr:row>26</xdr:row>
      <xdr:rowOff>39824</xdr:rowOff>
    </xdr:from>
    <xdr:to>
      <xdr:col>7</xdr:col>
      <xdr:colOff>5259</xdr:colOff>
      <xdr:row>44</xdr:row>
      <xdr:rowOff>126991</xdr:rowOff>
    </xdr:to>
    <xdr:pic>
      <xdr:nvPicPr>
        <xdr:cNvPr id="4" name="Grafik 3">
          <a:extLst>
            <a:ext uri="{FF2B5EF4-FFF2-40B4-BE49-F238E27FC236}">
              <a16:creationId xmlns:a16="http://schemas.microsoft.com/office/drawing/2014/main" id="{1D42A763-5F12-4D1A-908A-A0C14161E86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0373006"/>
          <a:ext cx="9079986" cy="38971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320948</xdr:colOff>
      <xdr:row>0</xdr:row>
      <xdr:rowOff>57151</xdr:rowOff>
    </xdr:from>
    <xdr:to>
      <xdr:col>15</xdr:col>
      <xdr:colOff>526777</xdr:colOff>
      <xdr:row>7</xdr:row>
      <xdr:rowOff>140804</xdr:rowOff>
    </xdr:to>
    <xdr:pic>
      <xdr:nvPicPr>
        <xdr:cNvPr id="6" name="Grafik 5">
          <a:extLst>
            <a:ext uri="{FF2B5EF4-FFF2-40B4-BE49-F238E27FC236}">
              <a16:creationId xmlns:a16="http://schemas.microsoft.com/office/drawing/2014/main" id="{249B6239-89F0-493A-BB1E-36FCB50AA0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8709" y="57151"/>
          <a:ext cx="4247742" cy="2560153"/>
        </a:xfrm>
        <a:prstGeom prst="rect">
          <a:avLst/>
        </a:prstGeom>
      </xdr:spPr>
    </xdr:pic>
    <xdr:clientData/>
  </xdr:twoCellAnchor>
  <xdr:twoCellAnchor>
    <xdr:from>
      <xdr:col>6</xdr:col>
      <xdr:colOff>91108</xdr:colOff>
      <xdr:row>22</xdr:row>
      <xdr:rowOff>8283</xdr:rowOff>
    </xdr:from>
    <xdr:to>
      <xdr:col>7</xdr:col>
      <xdr:colOff>124238</xdr:colOff>
      <xdr:row>29</xdr:row>
      <xdr:rowOff>91109</xdr:rowOff>
    </xdr:to>
    <xdr:sp macro="" textlink="">
      <xdr:nvSpPr>
        <xdr:cNvPr id="2" name="Rechteck 1">
          <a:extLst>
            <a:ext uri="{FF2B5EF4-FFF2-40B4-BE49-F238E27FC236}">
              <a16:creationId xmlns:a16="http://schemas.microsoft.com/office/drawing/2014/main" id="{3A1C7B09-4A39-4A22-8389-DDD9E936E069}"/>
            </a:ext>
          </a:extLst>
        </xdr:cNvPr>
        <xdr:cNvSpPr/>
      </xdr:nvSpPr>
      <xdr:spPr>
        <a:xfrm>
          <a:off x="4745934" y="6137413"/>
          <a:ext cx="2435087" cy="1598544"/>
        </a:xfrm>
        <a:prstGeom prst="rect">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lIns="72000" rIns="180000" rtlCol="0" anchor="t"/>
        <a:lstStyle/>
        <a:p>
          <a:pPr marL="0" marR="0" indent="0" algn="l" defTabSz="914400" rtl="0" eaLnBrk="1" fontAlgn="auto" latinLnBrk="0" hangingPunct="1">
            <a:lnSpc>
              <a:spcPct val="100000"/>
            </a:lnSpc>
            <a:spcBef>
              <a:spcPct val="20000"/>
            </a:spcBef>
            <a:spcAft>
              <a:spcPts val="0"/>
            </a:spcAft>
            <a:buClrTx/>
            <a:buSzPct val="110000"/>
            <a:buFont typeface="Arial"/>
            <a:buNone/>
            <a:tabLst/>
          </a:pPr>
          <a:r>
            <a:rPr kumimoji="0" lang="de-DE" sz="900" b="1" i="0" u="none" strike="noStrike" kern="1200" cap="none" spc="0" normalizeH="0" baseline="0" noProof="0" dirty="0">
              <a:ln>
                <a:noFill/>
              </a:ln>
              <a:solidFill>
                <a:schemeClr val="tx1">
                  <a:lumMod val="75000"/>
                  <a:lumOff val="25000"/>
                </a:schemeClr>
              </a:solidFill>
              <a:effectLst/>
              <a:uLnTx/>
              <a:uFillTx/>
              <a:latin typeface="+mn-lt"/>
              <a:ea typeface="+mn-ea"/>
              <a:cs typeface="Arial" panose="020B0604020202020204" pitchFamily="34" charset="0"/>
            </a:rPr>
            <a:t>Erläuterung Faktor CO</a:t>
          </a:r>
          <a:r>
            <a:rPr kumimoji="0" lang="de-DE" sz="900" b="1" i="0" u="none" strike="noStrike" kern="1200" cap="none" spc="0" normalizeH="0" baseline="-25000" noProof="0" dirty="0">
              <a:ln>
                <a:noFill/>
              </a:ln>
              <a:solidFill>
                <a:schemeClr val="tx1">
                  <a:lumMod val="75000"/>
                  <a:lumOff val="25000"/>
                </a:schemeClr>
              </a:solidFill>
              <a:effectLst/>
              <a:uLnTx/>
              <a:uFillTx/>
              <a:latin typeface="+mn-lt"/>
              <a:ea typeface="+mn-ea"/>
              <a:cs typeface="Arial" panose="020B0604020202020204" pitchFamily="34" charset="0"/>
            </a:rPr>
            <a:t>2 </a:t>
          </a:r>
          <a:r>
            <a:rPr kumimoji="0" lang="de-DE" sz="900" b="1" i="0" u="none" strike="noStrike" kern="1200" cap="none" spc="0" normalizeH="0" baseline="0" noProof="0" dirty="0">
              <a:ln>
                <a:noFill/>
              </a:ln>
              <a:solidFill>
                <a:schemeClr val="tx1">
                  <a:lumMod val="75000"/>
                  <a:lumOff val="25000"/>
                </a:schemeClr>
              </a:solidFill>
              <a:effectLst/>
              <a:uLnTx/>
              <a:uFillTx/>
              <a:latin typeface="+mn-lt"/>
              <a:ea typeface="+mn-ea"/>
              <a:cs typeface="Arial" panose="020B0604020202020204" pitchFamily="34" charset="0"/>
            </a:rPr>
            <a:t>Emission Fernwärme</a:t>
          </a:r>
        </a:p>
        <a:p>
          <a:pPr marL="0" marR="0" indent="0" algn="l" defTabSz="914400" rtl="0" eaLnBrk="1" fontAlgn="auto" latinLnBrk="0" hangingPunct="1">
            <a:lnSpc>
              <a:spcPct val="100000"/>
            </a:lnSpc>
            <a:spcBef>
              <a:spcPct val="20000"/>
            </a:spcBef>
            <a:spcAft>
              <a:spcPts val="0"/>
            </a:spcAft>
            <a:buClrTx/>
            <a:buSzPct val="110000"/>
            <a:buFont typeface="Arial"/>
            <a:buNone/>
            <a:tabLst/>
          </a:pPr>
          <a:endParaRPr kumimoji="0" lang="de-DE" sz="300" b="1" i="0" u="none" strike="noStrike" kern="1200" cap="none" spc="0" normalizeH="0" baseline="0" noProof="0" dirty="0">
            <a:ln>
              <a:noFill/>
            </a:ln>
            <a:solidFill>
              <a:schemeClr val="tx1">
                <a:lumMod val="75000"/>
                <a:lumOff val="25000"/>
              </a:schemeClr>
            </a:solidFill>
            <a:effectLst/>
            <a:uLnTx/>
            <a:uFillTx/>
            <a:latin typeface="+mn-lt"/>
            <a:ea typeface="+mn-ea"/>
            <a:cs typeface="Arial" panose="020B0604020202020204" pitchFamily="34" charset="0"/>
          </a:endParaRPr>
        </a:p>
        <a:p>
          <a:r>
            <a:rPr lang="de-DE" sz="900">
              <a:solidFill>
                <a:schemeClr val="dk1"/>
              </a:solidFill>
              <a:effectLst/>
              <a:latin typeface="+mn-lt"/>
              <a:ea typeface="+mn-ea"/>
              <a:cs typeface="+mn-cs"/>
            </a:rPr>
            <a:t>Der Primärenergiefaktor für Fernwärme ist stark abhängig von der Art der Wärmeerzeugung. Der Faktor kann zwischen 0,02 bis 0,7 kgCO</a:t>
          </a:r>
          <a:r>
            <a:rPr lang="de-DE" sz="900" baseline="-25000">
              <a:solidFill>
                <a:schemeClr val="dk1"/>
              </a:solidFill>
              <a:effectLst/>
              <a:latin typeface="+mn-lt"/>
              <a:ea typeface="+mn-ea"/>
              <a:cs typeface="+mn-cs"/>
            </a:rPr>
            <a:t>2e</a:t>
          </a:r>
          <a:r>
            <a:rPr lang="de-DE" sz="900">
              <a:solidFill>
                <a:schemeClr val="dk1"/>
              </a:solidFill>
              <a:effectLst/>
              <a:latin typeface="+mn-lt"/>
              <a:ea typeface="+mn-ea"/>
              <a:cs typeface="+mn-cs"/>
            </a:rPr>
            <a:t>/kWh</a:t>
          </a:r>
          <a:r>
            <a:rPr lang="de-DE" sz="900" baseline="-25000">
              <a:solidFill>
                <a:schemeClr val="dk1"/>
              </a:solidFill>
              <a:effectLst/>
              <a:latin typeface="+mn-lt"/>
              <a:ea typeface="+mn-ea"/>
              <a:cs typeface="+mn-cs"/>
            </a:rPr>
            <a:t>th</a:t>
          </a:r>
          <a:r>
            <a:rPr lang="de-DE" sz="900">
              <a:solidFill>
                <a:schemeClr val="dk1"/>
              </a:solidFill>
              <a:effectLst/>
              <a:latin typeface="+mn-lt"/>
              <a:ea typeface="+mn-ea"/>
              <a:cs typeface="+mn-cs"/>
            </a:rPr>
            <a:t> liegen und kann durch den Betreiber des Fernwärmenetzes in Form eines Nachweises zur Verfügung gestellt.</a:t>
          </a:r>
        </a:p>
        <a:p>
          <a:r>
            <a:rPr lang="de-DE" sz="900">
              <a:solidFill>
                <a:schemeClr val="dk1"/>
              </a:solidFill>
              <a:effectLst/>
              <a:latin typeface="+mn-lt"/>
              <a:ea typeface="+mn-ea"/>
              <a:cs typeface="+mn-cs"/>
            </a:rPr>
            <a:t>In der Regel liegen dem Betreiber auch Emissionskennzahlen und entsprechende Nachweise oder Berechnungen vor.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99391</xdr:colOff>
      <xdr:row>3</xdr:row>
      <xdr:rowOff>92386</xdr:rowOff>
    </xdr:from>
    <xdr:to>
      <xdr:col>5</xdr:col>
      <xdr:colOff>2103782</xdr:colOff>
      <xdr:row>20</xdr:row>
      <xdr:rowOff>172316</xdr:rowOff>
    </xdr:to>
    <xdr:pic>
      <xdr:nvPicPr>
        <xdr:cNvPr id="5" name="Grafik 4">
          <a:extLst>
            <a:ext uri="{FF2B5EF4-FFF2-40B4-BE49-F238E27FC236}">
              <a16:creationId xmlns:a16="http://schemas.microsoft.com/office/drawing/2014/main" id="{6082D432-BDBA-417D-B8FD-47346844A0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9217" y="578299"/>
          <a:ext cx="6846956" cy="453045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ÖKOTEC">
  <a:themeElements>
    <a:clrScheme name="Klimaschutz Unternehmen">
      <a:dk1>
        <a:srgbClr val="272626"/>
      </a:dk1>
      <a:lt1>
        <a:sysClr val="window" lastClr="FFFFFF"/>
      </a:lt1>
      <a:dk2>
        <a:srgbClr val="4E4D4D"/>
      </a:dk2>
      <a:lt2>
        <a:srgbClr val="DBDBDB"/>
      </a:lt2>
      <a:accent1>
        <a:srgbClr val="4D9434"/>
      </a:accent1>
      <a:accent2>
        <a:srgbClr val="28306C"/>
      </a:accent2>
      <a:accent3>
        <a:srgbClr val="9D2060"/>
      </a:accent3>
      <a:accent4>
        <a:srgbClr val="EB5C00"/>
      </a:accent4>
      <a:accent5>
        <a:srgbClr val="0A4F9D"/>
      </a:accent5>
      <a:accent6>
        <a:srgbClr val="ABC814"/>
      </a:accent6>
      <a:hlink>
        <a:srgbClr val="0A4F9D"/>
      </a:hlink>
      <a:folHlink>
        <a:srgbClr val="E82E7C"/>
      </a:folHlink>
    </a:clrScheme>
    <a:fontScheme name="Larissa">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lumMod val="85000"/>
          </a:schemeClr>
        </a:solidFill>
        <a:ln>
          <a:noFill/>
        </a:ln>
        <a:effectLst/>
      </a:spPr>
      <a:bodyPr lIns="180000" rIns="180000" rtlCol="0" anchor="ctr"/>
      <a:lstStyle>
        <a:defPPr marL="0" marR="0" indent="0" algn="l" defTabSz="914400" rtl="0" eaLnBrk="1" fontAlgn="auto" latinLnBrk="0" hangingPunct="1">
          <a:lnSpc>
            <a:spcPct val="100000"/>
          </a:lnSpc>
          <a:spcBef>
            <a:spcPct val="20000"/>
          </a:spcBef>
          <a:spcAft>
            <a:spcPts val="0"/>
          </a:spcAft>
          <a:buClrTx/>
          <a:buSzPct val="110000"/>
          <a:buFont typeface="Arial"/>
          <a:buNone/>
          <a:tabLst/>
          <a:defRPr kumimoji="0" sz="2400" b="1" i="0" u="none" strike="noStrike" kern="1200" cap="none" spc="0" normalizeH="0" baseline="0" noProof="0" dirty="0" smtClean="0">
            <a:ln>
              <a:noFill/>
            </a:ln>
            <a:solidFill>
              <a:schemeClr val="tx1">
                <a:lumMod val="75000"/>
                <a:lumOff val="25000"/>
              </a:schemeClr>
            </a:solidFill>
            <a:effectLst/>
            <a:uLnTx/>
            <a:uFillTx/>
            <a:latin typeface="Arial" panose="020B0604020202020204" pitchFamily="34" charset="0"/>
            <a:ea typeface="+mn-ea"/>
            <a:cs typeface="Arial" panose="020B0604020202020204" pitchFamily="34" charset="0"/>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noFill/>
      </a:spPr>
      <a:bodyPr wrap="square" rtlCol="0">
        <a:noAutofit/>
      </a:bodyPr>
      <a:lstStyle>
        <a:defPPr>
          <a:spcBef>
            <a:spcPts val="576"/>
          </a:spcBef>
          <a:defRPr sz="2400" b="1" dirty="0" smtClean="0">
            <a:solidFill>
              <a:schemeClr val="tx1">
                <a:lumMod val="65000"/>
                <a:lumOff val="35000"/>
              </a:schemeClr>
            </a:solidFill>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umweltbundesamt.de/themen/klima-energie/energieversorgung/strom-waermeversorgung-in-zahlen"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pageSetUpPr fitToPage="1"/>
  </sheetPr>
  <dimension ref="A1:AZ246"/>
  <sheetViews>
    <sheetView showGridLines="0" tabSelected="1" topLeftCell="A8" zoomScale="55" zoomScaleNormal="55" zoomScaleSheetLayoutView="100" zoomScalePageLayoutView="55" workbookViewId="0">
      <selection activeCell="L23" sqref="L23"/>
    </sheetView>
  </sheetViews>
  <sheetFormatPr baseColWidth="10" defaultColWidth="11.44140625" defaultRowHeight="14.4" outlineLevelCol="1"/>
  <cols>
    <col min="1" max="1" width="10.5546875" customWidth="1"/>
    <col min="2" max="2" width="3.21875" customWidth="1"/>
    <col min="3" max="3" width="9.77734375" customWidth="1"/>
    <col min="4" max="4" width="1.44140625" customWidth="1"/>
    <col min="5" max="5" width="82.5546875" customWidth="1"/>
    <col min="6" max="6" width="7.77734375" customWidth="1"/>
    <col min="7" max="7" width="14.77734375" customWidth="1"/>
    <col min="8" max="8" width="4" customWidth="1"/>
    <col min="11" max="11" width="11.44140625" hidden="1" customWidth="1" outlineLevel="1"/>
    <col min="12" max="12" width="11.44140625" collapsed="1"/>
    <col min="15" max="52" width="20.77734375" customWidth="1"/>
  </cols>
  <sheetData>
    <row r="1" spans="3:52">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row>
    <row r="2" spans="3:52" ht="33" customHeight="1">
      <c r="C2" s="85" t="s">
        <v>65</v>
      </c>
      <c r="D2" s="85"/>
      <c r="E2" s="85"/>
      <c r="F2" s="85"/>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3:52" ht="14.1" customHeight="1">
      <c r="E3" s="1"/>
      <c r="F3" s="2"/>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3:52" ht="70.5" customHeight="1">
      <c r="C4" s="86" t="s">
        <v>76</v>
      </c>
      <c r="D4" s="86"/>
      <c r="E4" s="86"/>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3:52">
      <c r="C5" s="9" t="s">
        <v>0</v>
      </c>
      <c r="D5" s="9"/>
      <c r="E5" s="4"/>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3:52">
      <c r="C6" s="88" t="s">
        <v>7</v>
      </c>
      <c r="D6" s="88"/>
      <c r="E6" s="88"/>
      <c r="H6" s="3"/>
      <c r="I6" s="3"/>
      <c r="J6" s="3"/>
      <c r="K6" s="3" t="s">
        <v>2</v>
      </c>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3:52" ht="8.25" customHeight="1">
      <c r="E7" s="88"/>
      <c r="F7" s="88"/>
      <c r="H7" s="3"/>
      <c r="I7" s="3"/>
      <c r="J7" s="3"/>
      <c r="K7" s="5">
        <v>2017</v>
      </c>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3:52">
      <c r="C8" t="s">
        <v>8</v>
      </c>
      <c r="E8" s="4"/>
      <c r="H8" s="3"/>
      <c r="I8" s="3"/>
      <c r="J8" s="3"/>
      <c r="K8" s="5">
        <v>2018</v>
      </c>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3:52">
      <c r="C9" s="8">
        <v>2017</v>
      </c>
      <c r="E9" s="88" t="s">
        <v>12</v>
      </c>
      <c r="F9" s="88"/>
      <c r="H9" s="3"/>
      <c r="I9" s="3"/>
      <c r="J9" s="3"/>
      <c r="K9" s="5">
        <v>2019</v>
      </c>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3:52" ht="8.25" customHeight="1">
      <c r="E10" s="88"/>
      <c r="F10" s="88"/>
      <c r="H10" s="3"/>
      <c r="I10" s="3"/>
      <c r="J10" s="3"/>
      <c r="K10" s="5">
        <v>2020</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3:52">
      <c r="C11" s="7" t="s">
        <v>6</v>
      </c>
      <c r="E11" s="88" t="s">
        <v>1</v>
      </c>
      <c r="F11" s="88"/>
      <c r="H11" s="3"/>
      <c r="I11" s="3"/>
      <c r="J11" s="3"/>
      <c r="K11" s="6">
        <v>2021</v>
      </c>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3:52" ht="8.25" customHeight="1">
      <c r="E12" s="88"/>
      <c r="F12" s="8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3:52">
      <c r="C13" s="11" t="s">
        <v>9</v>
      </c>
      <c r="E13" s="18"/>
      <c r="F13" s="1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3:52">
      <c r="C14" s="10" t="s">
        <v>4</v>
      </c>
      <c r="E14" s="88" t="s">
        <v>3</v>
      </c>
      <c r="F14" s="8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3:52" ht="8.25" customHeight="1" thickBot="1">
      <c r="E15" s="88"/>
      <c r="F15" s="88"/>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3:52" ht="15" thickBot="1">
      <c r="C16" s="17" t="s">
        <v>5</v>
      </c>
      <c r="E16" s="88" t="s">
        <v>10</v>
      </c>
      <c r="F16" s="88"/>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ht="8.25" customHeight="1">
      <c r="C17" s="18"/>
      <c r="E17" s="18"/>
      <c r="F17" s="18"/>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ht="26.55" customHeight="1">
      <c r="C18" s="12" t="s">
        <v>11</v>
      </c>
      <c r="D18" s="12"/>
      <c r="E18" s="88" t="s">
        <v>62</v>
      </c>
      <c r="F18" s="88"/>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ht="8.25" customHeight="1">
      <c r="C19" s="18"/>
      <c r="D19" s="18"/>
      <c r="E19" s="18"/>
      <c r="F19" s="18"/>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ht="96.75" customHeight="1">
      <c r="C20" s="86" t="s">
        <v>75</v>
      </c>
      <c r="D20" s="86"/>
      <c r="E20" s="86"/>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ht="101.25" customHeight="1">
      <c r="C21" s="86" t="s">
        <v>13</v>
      </c>
      <c r="D21" s="86"/>
      <c r="E21" s="86"/>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ht="131.25" customHeight="1">
      <c r="C22" s="86" t="s">
        <v>66</v>
      </c>
      <c r="D22" s="86"/>
      <c r="E22" s="87"/>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ht="100.5" customHeight="1">
      <c r="C23" s="86" t="s">
        <v>64</v>
      </c>
      <c r="D23" s="86"/>
      <c r="E23" s="86"/>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C24" s="18"/>
      <c r="D24" s="18"/>
      <c r="E24" s="18"/>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C25" s="18"/>
      <c r="D25" s="18"/>
      <c r="E25" s="18"/>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ht="30.75" customHeight="1">
      <c r="B26" s="90" t="s">
        <v>63</v>
      </c>
      <c r="C26" s="90"/>
      <c r="D26" s="90"/>
      <c r="E26" s="90"/>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ht="21" customHeight="1">
      <c r="C27" s="2"/>
      <c r="D27" s="2"/>
      <c r="E27" s="4"/>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C28" s="2"/>
      <c r="D28" s="2"/>
      <c r="E28" s="4"/>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C29" s="88"/>
      <c r="D29" s="88"/>
      <c r="E29" s="8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ht="33.6" customHeight="1">
      <c r="C30" s="88"/>
      <c r="D30" s="89"/>
      <c r="E30" s="89"/>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ht="27" customHeight="1">
      <c r="A31" s="13"/>
      <c r="B31" s="13"/>
      <c r="C31" s="14"/>
      <c r="D31" s="14"/>
      <c r="E31" s="15"/>
      <c r="F31" s="13"/>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row>
    <row r="32" spans="1:52">
      <c r="C32" s="2"/>
      <c r="D32" s="2"/>
      <c r="E32" s="4"/>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C33" s="2"/>
      <c r="D33" s="2"/>
      <c r="E33" s="4"/>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C34" s="2"/>
      <c r="D34" s="2"/>
      <c r="E34" s="4"/>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C35" s="2"/>
      <c r="D35" s="2"/>
      <c r="E35" s="4"/>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C36" s="2"/>
      <c r="D36" s="2"/>
      <c r="E36" s="4"/>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C37" s="2"/>
      <c r="D37" s="2"/>
      <c r="E37" s="4"/>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C38" s="2"/>
      <c r="D38" s="2"/>
      <c r="E38" s="4"/>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E39" s="4"/>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row r="101" spans="1:52">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row>
    <row r="102" spans="1:5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row>
    <row r="103" spans="1:52">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row>
    <row r="104" spans="1:52">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row>
    <row r="105" spans="1:52">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row>
    <row r="106" spans="1:52">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row>
    <row r="107" spans="1:52">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row>
    <row r="108" spans="1:52">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row>
    <row r="109" spans="1:52">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row>
    <row r="110" spans="1:52">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row>
    <row r="111" spans="1:52">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row>
    <row r="112" spans="1:5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row>
    <row r="113" spans="1:52">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row>
    <row r="114" spans="1:52">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row>
    <row r="115" spans="1:52">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row>
    <row r="116" spans="1:52">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row>
    <row r="117" spans="1:52">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row>
    <row r="118" spans="1:52">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row>
    <row r="119" spans="1:52">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row>
    <row r="120" spans="1:52">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row>
    <row r="121" spans="1:52">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row>
    <row r="122" spans="1:5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row>
    <row r="123" spans="1:52">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row>
    <row r="124" spans="1:52">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row>
    <row r="125" spans="1:52">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row>
    <row r="126" spans="1:52">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row>
    <row r="127" spans="1:52">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row>
    <row r="128" spans="1:52">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row>
    <row r="129" spans="1:52">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row>
    <row r="130" spans="1:52">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row>
    <row r="131" spans="1:52">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row>
    <row r="132" spans="1:5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row>
    <row r="133" spans="1:52">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row>
    <row r="134" spans="1:52">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row>
    <row r="135" spans="1:52">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row>
    <row r="136" spans="1:52">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row>
    <row r="137" spans="1:52">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row>
    <row r="138" spans="1:52">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row>
    <row r="139" spans="1:52">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row>
    <row r="140" spans="1:52">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row>
    <row r="141" spans="1:52">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row>
    <row r="142" spans="1:5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row>
    <row r="143" spans="1:52">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row>
    <row r="144" spans="1:52">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row>
    <row r="145" spans="1:52">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row>
    <row r="146" spans="1:52">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row>
    <row r="147" spans="1:52">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row>
    <row r="148" spans="1:52">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row>
    <row r="149" spans="1:52">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row>
    <row r="150" spans="1:52">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row>
    <row r="151" spans="1:52">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row>
    <row r="152" spans="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row>
    <row r="153" spans="1:52">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row>
    <row r="154" spans="1:52">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row>
    <row r="155" spans="1:52">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row>
    <row r="156" spans="1:52">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row>
    <row r="157" spans="1:52">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row>
    <row r="158" spans="1:52">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row>
    <row r="159" spans="1:52">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row>
    <row r="160" spans="1:52">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row>
    <row r="161" spans="1:52">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row>
    <row r="162" spans="1:5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row>
    <row r="163" spans="1:52">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row>
    <row r="164" spans="1:52">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row>
    <row r="165" spans="1:52">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row>
    <row r="166" spans="1:52">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row>
    <row r="167" spans="1:52">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row>
    <row r="168" spans="1:52">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row>
    <row r="169" spans="1:52">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row>
    <row r="170" spans="1:52">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row>
    <row r="171" spans="1:52">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row>
    <row r="172" spans="1:5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row>
    <row r="173" spans="1:52">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row>
    <row r="174" spans="1:52">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row>
    <row r="175" spans="1:52">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row>
    <row r="176" spans="1:52">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row>
    <row r="177" spans="1:52">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row>
    <row r="178" spans="1:52">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row>
    <row r="179" spans="1:52">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row>
    <row r="180" spans="1:52">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row>
    <row r="181" spans="1:52">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row>
    <row r="182" spans="1:5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row>
    <row r="183" spans="1:52">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row>
    <row r="184" spans="1:52">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row>
    <row r="185" spans="1:52">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row>
    <row r="186" spans="1:52">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row>
    <row r="187" spans="1:52">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row>
    <row r="188" spans="1:52">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row>
    <row r="189" spans="1:52">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row>
    <row r="190" spans="1:52">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row>
    <row r="191" spans="1:52">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row>
    <row r="192" spans="1:5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row>
    <row r="193" spans="1:52">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row>
    <row r="194" spans="1:52">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row>
    <row r="195" spans="1:52">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row>
    <row r="196" spans="1:52">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row>
    <row r="197" spans="1:52">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row>
    <row r="198" spans="1:52">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row>
    <row r="199" spans="1:52">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row>
    <row r="200" spans="1:52">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row>
    <row r="201" spans="1:52">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row>
    <row r="202" spans="1:5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row>
    <row r="203" spans="1:52">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row>
    <row r="204" spans="1:52">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row>
    <row r="205" spans="1:52">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row>
    <row r="206" spans="1:52">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row>
    <row r="207" spans="1:52">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row>
    <row r="208" spans="1:52">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row>
    <row r="209" spans="1:52">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row>
    <row r="210" spans="1:52">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row>
    <row r="211" spans="1:52">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row>
    <row r="212" spans="1:5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row>
    <row r="213" spans="1:52">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row>
    <row r="214" spans="1:52">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row>
    <row r="215" spans="1:52">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row>
    <row r="216" spans="1:52">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row>
    <row r="217" spans="1:52">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row>
    <row r="218" spans="1:52">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row>
    <row r="219" spans="1:52">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row>
    <row r="220" spans="1:52">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row>
    <row r="221" spans="1:52">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row>
    <row r="222" spans="1:5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row>
    <row r="223" spans="1:52">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row>
    <row r="224" spans="1:52">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row>
    <row r="225" spans="1:52">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row>
    <row r="226" spans="1:52">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row>
    <row r="227" spans="1:52">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row>
    <row r="228" spans="1:52">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row>
    <row r="229" spans="1:52">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row>
    <row r="230" spans="1:52">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row>
    <row r="231" spans="1:52">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row>
    <row r="232" spans="1:5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row>
    <row r="233" spans="1:52">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row>
    <row r="234" spans="1:52">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row>
    <row r="235" spans="1:52">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row>
    <row r="236" spans="1:52">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row>
    <row r="237" spans="1:52">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row>
    <row r="238" spans="1:52">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row>
    <row r="239" spans="1:52">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row>
    <row r="240" spans="1:52">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row>
    <row r="241" spans="1:52">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row>
    <row r="242" spans="1:5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row>
    <row r="243" spans="1:52">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row>
    <row r="244" spans="1:52">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row>
    <row r="245" spans="1:52">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row>
    <row r="246" spans="1:52">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row>
  </sheetData>
  <customSheetViews>
    <customSheetView guid="{CC396835-032E-403D-9373-1FDB19E02350}" scale="70" showGridLines="0" fitToPage="1">
      <selection activeCell="D16" sqref="D16"/>
      <pageMargins left="0.70866141732283472" right="0.70866141732283472" top="0.78740157480314965" bottom="0.78740157480314965" header="0.31496062992125984" footer="0.31496062992125984"/>
      <pageSetup paperSize="9" orientation="portrait" r:id="rId1"/>
    </customSheetView>
  </customSheetViews>
  <mergeCells count="19">
    <mergeCell ref="C30:E30"/>
    <mergeCell ref="C29:E29"/>
    <mergeCell ref="C21:E21"/>
    <mergeCell ref="B26:E26"/>
    <mergeCell ref="E11:F11"/>
    <mergeCell ref="E18:F18"/>
    <mergeCell ref="E12:F12"/>
    <mergeCell ref="E14:F14"/>
    <mergeCell ref="E15:F15"/>
    <mergeCell ref="E16:F16"/>
    <mergeCell ref="C2:F2"/>
    <mergeCell ref="C23:E23"/>
    <mergeCell ref="C22:E22"/>
    <mergeCell ref="C20:E20"/>
    <mergeCell ref="E7:F7"/>
    <mergeCell ref="C4:E4"/>
    <mergeCell ref="C6:E6"/>
    <mergeCell ref="E9:F9"/>
    <mergeCell ref="E10:F10"/>
  </mergeCells>
  <dataValidations count="1">
    <dataValidation type="list" allowBlank="1" showInputMessage="1" showErrorMessage="1" sqref="C9:D9" xr:uid="{76D64E48-CA10-439F-9694-ADC51E4CA386}">
      <formula1>$K$7:$K$11</formula1>
    </dataValidation>
  </dataValidations>
  <pageMargins left="0" right="0" top="0" bottom="0" header="0" footer="0"/>
  <pageSetup paperSize="9" scale="80" orientation="portrait" r:id="rId2"/>
  <headerFooter>
    <oddFooter xml:space="preserve">&amp;R
</odd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58DF4-E68D-40F2-AB83-4547B6FEA7E9}">
  <dimension ref="A1:U33"/>
  <sheetViews>
    <sheetView zoomScaleNormal="100" zoomScaleSheetLayoutView="115" workbookViewId="0">
      <selection activeCell="K28" sqref="K28"/>
    </sheetView>
  </sheetViews>
  <sheetFormatPr baseColWidth="10" defaultColWidth="11.44140625" defaultRowHeight="14.4" outlineLevelRow="1" outlineLevelCol="1"/>
  <cols>
    <col min="1" max="1" width="3" style="26" customWidth="1"/>
    <col min="2" max="2" width="33.21875" style="26" bestFit="1" customWidth="1"/>
    <col min="3" max="3" width="7.77734375" style="26" bestFit="1" customWidth="1"/>
    <col min="4" max="4" width="13.21875" style="26" customWidth="1"/>
    <col min="5" max="5" width="12.44140625" style="26" customWidth="1"/>
    <col min="6" max="6" width="12.77734375" style="26" hidden="1" customWidth="1"/>
    <col min="7" max="7" width="36" style="26" customWidth="1"/>
    <col min="8" max="8" width="3.21875" style="26" customWidth="1"/>
    <col min="9" max="9" width="11.44140625" style="26"/>
    <col min="10" max="10" width="3.44140625" style="26" hidden="1" customWidth="1" outlineLevel="1"/>
    <col min="11" max="11" width="9.21875" style="26" hidden="1" customWidth="1" outlineLevel="1"/>
    <col min="12" max="12" width="11.44140625" style="26" hidden="1" customWidth="1" outlineLevel="1"/>
    <col min="13" max="13" width="17.21875" style="26" hidden="1" customWidth="1" outlineLevel="1"/>
    <col min="14" max="17" width="11.44140625" style="26" hidden="1" customWidth="1" outlineLevel="1"/>
    <col min="18" max="18" width="16.5546875" style="26" hidden="1" customWidth="1" outlineLevel="1"/>
    <col min="19" max="20" width="11.44140625" style="26" hidden="1" customWidth="1" outlineLevel="1"/>
    <col min="21" max="21" width="11.44140625" style="26" collapsed="1"/>
    <col min="22" max="16384" width="11.44140625" style="26"/>
  </cols>
  <sheetData>
    <row r="1" spans="1:20" ht="9.75" customHeight="1">
      <c r="A1" s="24"/>
      <c r="B1" s="91"/>
      <c r="C1" s="91"/>
      <c r="D1" s="91"/>
      <c r="E1" s="91"/>
      <c r="F1" s="91"/>
      <c r="G1" s="91"/>
      <c r="H1" s="25"/>
    </row>
    <row r="2" spans="1:20" ht="18">
      <c r="A2" s="24"/>
      <c r="B2" s="91" t="s">
        <v>44</v>
      </c>
      <c r="C2" s="91"/>
      <c r="D2" s="91"/>
      <c r="E2" s="91"/>
      <c r="F2" s="91"/>
      <c r="G2" s="91"/>
      <c r="H2" s="25"/>
    </row>
    <row r="3" spans="1:20" ht="8.25" customHeight="1">
      <c r="A3" s="24"/>
      <c r="B3" s="92"/>
      <c r="C3" s="92"/>
      <c r="D3" s="92"/>
      <c r="E3" s="92"/>
      <c r="F3" s="92"/>
      <c r="G3" s="92"/>
      <c r="H3" s="24"/>
    </row>
    <row r="4" spans="1:20" ht="59.25" customHeight="1">
      <c r="A4" s="24"/>
      <c r="B4" s="94" t="s">
        <v>67</v>
      </c>
      <c r="C4" s="94"/>
      <c r="D4" s="94"/>
      <c r="E4" s="94"/>
      <c r="F4" s="94"/>
      <c r="G4" s="94"/>
      <c r="H4" s="24"/>
      <c r="K4" s="31"/>
      <c r="L4" s="31"/>
    </row>
    <row r="5" spans="1:20" ht="68.25" customHeight="1">
      <c r="A5" s="24"/>
      <c r="B5" s="93" t="s">
        <v>46</v>
      </c>
      <c r="C5" s="93"/>
      <c r="D5" s="93"/>
      <c r="E5" s="93"/>
      <c r="F5" s="93"/>
      <c r="G5" s="93"/>
      <c r="H5" s="24"/>
    </row>
    <row r="6" spans="1:20">
      <c r="A6" s="24"/>
      <c r="B6" s="94"/>
      <c r="C6" s="94"/>
      <c r="D6" s="94"/>
      <c r="E6" s="35"/>
      <c r="F6" s="35"/>
      <c r="G6" s="35"/>
      <c r="H6" s="24"/>
    </row>
    <row r="7" spans="1:20">
      <c r="A7" s="24"/>
      <c r="B7" s="35" t="s">
        <v>56</v>
      </c>
      <c r="C7" s="38">
        <v>100</v>
      </c>
      <c r="D7" s="35" t="s">
        <v>22</v>
      </c>
      <c r="E7" s="35"/>
      <c r="F7" s="35"/>
      <c r="G7" s="35"/>
      <c r="H7" s="24"/>
    </row>
    <row r="8" spans="1:20">
      <c r="A8" s="24"/>
      <c r="B8" s="35" t="s">
        <v>57</v>
      </c>
      <c r="C8" s="39">
        <v>6000</v>
      </c>
      <c r="D8" s="35" t="s">
        <v>25</v>
      </c>
      <c r="E8" s="70"/>
      <c r="F8" s="71"/>
      <c r="G8" s="35"/>
      <c r="H8" s="24"/>
    </row>
    <row r="9" spans="1:20" ht="6" customHeight="1">
      <c r="A9" s="24"/>
      <c r="B9" s="35"/>
      <c r="C9" s="35"/>
      <c r="D9" s="35"/>
      <c r="E9" s="35"/>
      <c r="F9" s="35"/>
      <c r="G9" s="35"/>
      <c r="H9" s="24"/>
    </row>
    <row r="10" spans="1:20" ht="15" customHeight="1">
      <c r="A10" s="24"/>
      <c r="B10" s="35" t="s">
        <v>21</v>
      </c>
      <c r="C10" s="49">
        <v>0.2</v>
      </c>
      <c r="D10" s="35" t="s">
        <v>14</v>
      </c>
      <c r="E10" s="35"/>
      <c r="F10" s="35"/>
      <c r="G10" s="35"/>
      <c r="H10" s="24"/>
      <c r="R10" s="95" t="s">
        <v>74</v>
      </c>
      <c r="S10" s="95"/>
    </row>
    <row r="11" spans="1:20" ht="15" customHeight="1">
      <c r="A11" s="24"/>
      <c r="B11" s="35" t="s">
        <v>18</v>
      </c>
      <c r="C11" s="32">
        <v>0</v>
      </c>
      <c r="D11" s="35" t="s">
        <v>30</v>
      </c>
      <c r="E11" s="35"/>
      <c r="F11" s="35"/>
      <c r="G11" s="35"/>
      <c r="H11" s="24"/>
      <c r="K11" s="95" t="s">
        <v>34</v>
      </c>
      <c r="L11" s="95"/>
      <c r="M11" s="95"/>
      <c r="O11" s="95" t="s">
        <v>73</v>
      </c>
      <c r="P11" s="95"/>
      <c r="Q11" s="95"/>
      <c r="R11" s="95"/>
      <c r="S11" s="95"/>
      <c r="T11" s="31"/>
    </row>
    <row r="12" spans="1:20" ht="17.25" customHeight="1">
      <c r="A12" s="24"/>
      <c r="B12" s="35" t="s">
        <v>20</v>
      </c>
      <c r="C12" s="50">
        <v>5</v>
      </c>
      <c r="D12" s="35" t="s">
        <v>41</v>
      </c>
      <c r="E12" s="35"/>
      <c r="F12" s="35"/>
      <c r="G12" s="35"/>
      <c r="H12" s="24"/>
      <c r="K12" s="95"/>
      <c r="L12" s="95"/>
      <c r="M12" s="95"/>
      <c r="O12" s="95"/>
      <c r="P12" s="95"/>
      <c r="Q12" s="95"/>
      <c r="R12" s="95"/>
      <c r="S12" s="95"/>
    </row>
    <row r="13" spans="1:20">
      <c r="A13" s="24"/>
      <c r="B13" s="78" t="s">
        <v>55</v>
      </c>
      <c r="C13" s="78">
        <f>C12/1000</f>
        <v>5.0000000000000001E-3</v>
      </c>
      <c r="D13" s="83" t="s">
        <v>40</v>
      </c>
      <c r="E13" s="35"/>
      <c r="F13" s="35"/>
      <c r="G13" s="35"/>
      <c r="H13" s="24"/>
      <c r="K13" s="96"/>
      <c r="L13" s="96"/>
      <c r="M13" s="96"/>
      <c r="O13" s="96"/>
      <c r="P13" s="96"/>
      <c r="Q13" s="96"/>
      <c r="R13" s="96"/>
      <c r="S13" s="96"/>
    </row>
    <row r="14" spans="1:20" ht="15" thickBot="1">
      <c r="A14" s="24"/>
      <c r="B14" s="35"/>
      <c r="C14" s="35"/>
      <c r="D14" s="35"/>
      <c r="E14" s="35"/>
      <c r="F14" s="35"/>
      <c r="G14" s="35"/>
      <c r="H14" s="24"/>
      <c r="K14" s="46" t="s">
        <v>32</v>
      </c>
      <c r="L14" s="47" t="s">
        <v>27</v>
      </c>
      <c r="M14" s="48" t="s">
        <v>33</v>
      </c>
      <c r="O14" s="46" t="s">
        <v>50</v>
      </c>
      <c r="P14" s="47" t="s">
        <v>49</v>
      </c>
      <c r="Q14" s="48" t="s">
        <v>23</v>
      </c>
      <c r="R14" s="47" t="s">
        <v>59</v>
      </c>
      <c r="S14" s="48" t="s">
        <v>23</v>
      </c>
    </row>
    <row r="15" spans="1:20" ht="27.6">
      <c r="A15" s="24"/>
      <c r="B15" s="23" t="s">
        <v>31</v>
      </c>
      <c r="C15" s="33" t="s">
        <v>23</v>
      </c>
      <c r="D15" s="36" t="s">
        <v>24</v>
      </c>
      <c r="E15" s="63" t="s">
        <v>45</v>
      </c>
      <c r="F15" s="35"/>
      <c r="G15" s="35"/>
      <c r="H15" s="25"/>
      <c r="K15" s="40">
        <f>365*24</f>
        <v>8760</v>
      </c>
      <c r="L15" s="41">
        <v>4.8</v>
      </c>
      <c r="M15" s="42">
        <f>IF(AND(K15&gt;=$C$8,K16&lt;$C$8),1,0)</f>
        <v>1</v>
      </c>
      <c r="O15" s="40">
        <v>8760</v>
      </c>
      <c r="P15" s="41">
        <v>490</v>
      </c>
      <c r="Q15" s="42" t="s">
        <v>25</v>
      </c>
      <c r="R15" s="41">
        <v>0.05</v>
      </c>
      <c r="S15" s="81" t="s">
        <v>16</v>
      </c>
    </row>
    <row r="16" spans="1:20" ht="27.6">
      <c r="A16" s="24"/>
      <c r="B16" s="37" t="s">
        <v>47</v>
      </c>
      <c r="C16" s="20" t="s">
        <v>16</v>
      </c>
      <c r="D16" s="34">
        <v>0.72</v>
      </c>
      <c r="E16" s="64">
        <f>IF(M15&lt;&gt;0,L15,IF(M16&lt;&gt;0,L16,L17))</f>
        <v>4.8</v>
      </c>
      <c r="F16" s="35"/>
      <c r="G16" s="35"/>
      <c r="H16" s="25"/>
      <c r="K16" s="40">
        <v>1500</v>
      </c>
      <c r="L16" s="41">
        <v>4.2</v>
      </c>
      <c r="M16" s="42">
        <f t="shared" ref="M16:M17" si="0">IF(AND(K16&gt;=$C$8,K17&lt;$C$8),1,0)</f>
        <v>0</v>
      </c>
      <c r="O16" s="40">
        <v>5000</v>
      </c>
      <c r="P16" s="41">
        <f>P15*0.74</f>
        <v>362.6</v>
      </c>
      <c r="Q16" s="42" t="s">
        <v>25</v>
      </c>
      <c r="R16" s="41">
        <v>5.5E-2</v>
      </c>
      <c r="S16" s="42" t="s">
        <v>16</v>
      </c>
    </row>
    <row r="17" spans="1:19" ht="30.75" customHeight="1">
      <c r="A17" s="24"/>
      <c r="B17" s="37" t="s">
        <v>54</v>
      </c>
      <c r="C17" s="20" t="s">
        <v>19</v>
      </c>
      <c r="D17" s="72">
        <f>1334.2*LN(C7) - 5359.6</f>
        <v>784.61806214531225</v>
      </c>
      <c r="E17" s="74">
        <v>0</v>
      </c>
      <c r="F17" s="97"/>
      <c r="G17" s="86"/>
      <c r="H17" s="25"/>
      <c r="K17" s="40">
        <v>800</v>
      </c>
      <c r="L17" s="41">
        <v>3.6</v>
      </c>
      <c r="M17" s="42">
        <f t="shared" si="0"/>
        <v>0</v>
      </c>
      <c r="O17" s="40">
        <v>3000</v>
      </c>
      <c r="P17" s="41">
        <f>P15*0.72</f>
        <v>352.8</v>
      </c>
      <c r="Q17" s="42" t="s">
        <v>25</v>
      </c>
      <c r="R17" s="41">
        <v>0.06</v>
      </c>
      <c r="S17" s="42" t="s">
        <v>16</v>
      </c>
    </row>
    <row r="18" spans="1:19" ht="15" thickBot="1">
      <c r="A18" s="24"/>
      <c r="B18" s="21" t="s">
        <v>37</v>
      </c>
      <c r="C18" s="22" t="s">
        <v>22</v>
      </c>
      <c r="D18" s="73">
        <f>SUM(D19:D20)</f>
        <v>5</v>
      </c>
      <c r="E18" s="65">
        <f>SUM(E19:E20)</f>
        <v>24.833333333333336</v>
      </c>
      <c r="F18" s="35"/>
      <c r="G18" s="35"/>
      <c r="H18" s="25"/>
      <c r="K18" s="43">
        <v>0</v>
      </c>
      <c r="L18" s="44"/>
      <c r="M18" s="45"/>
      <c r="O18" s="40">
        <v>1500</v>
      </c>
      <c r="P18" s="41">
        <f>P15*0.7</f>
        <v>343</v>
      </c>
      <c r="Q18" s="42" t="s">
        <v>25</v>
      </c>
      <c r="R18" s="41">
        <v>6.8000000000000005E-2</v>
      </c>
      <c r="S18" s="42" t="s">
        <v>16</v>
      </c>
    </row>
    <row r="19" spans="1:19" ht="25.5" hidden="1" customHeight="1" outlineLevel="1">
      <c r="A19" s="24"/>
      <c r="B19" s="66" t="s">
        <v>28</v>
      </c>
      <c r="C19" s="67" t="s">
        <v>22</v>
      </c>
      <c r="D19" s="80">
        <f>C7*IF(C8&gt;O16,R15,IF(C8&gt;O17,R16,IF(C8&gt;O18,R17,IF(C8&gt;O19,R18,R19))))</f>
        <v>5</v>
      </c>
      <c r="E19" s="68">
        <f>IF(OR($M$15&lt;&gt;0, M16&lt;&gt;0),$C$7*0.05*0.8,$C$7*0.05)</f>
        <v>4</v>
      </c>
      <c r="F19" s="75" t="s">
        <v>36</v>
      </c>
      <c r="G19" s="35"/>
      <c r="H19" s="25"/>
      <c r="O19" s="40">
        <v>800</v>
      </c>
      <c r="P19" s="41">
        <f>P15*0.5</f>
        <v>245</v>
      </c>
      <c r="Q19" s="42" t="s">
        <v>25</v>
      </c>
      <c r="R19" s="41">
        <v>7.0000000000000007E-2</v>
      </c>
      <c r="S19" s="42" t="s">
        <v>16</v>
      </c>
    </row>
    <row r="20" spans="1:19" ht="25.5" hidden="1" customHeight="1" outlineLevel="1">
      <c r="A20" s="24"/>
      <c r="B20" s="37" t="s">
        <v>29</v>
      </c>
      <c r="C20" s="20" t="s">
        <v>22</v>
      </c>
      <c r="D20" s="34">
        <v>0</v>
      </c>
      <c r="E20" s="69">
        <f>C7/E16</f>
        <v>20.833333333333336</v>
      </c>
      <c r="F20" s="75" t="s">
        <v>36</v>
      </c>
      <c r="G20" s="35"/>
      <c r="H20" s="25"/>
      <c r="O20" s="43">
        <v>0</v>
      </c>
      <c r="P20" s="44"/>
      <c r="Q20" s="45" t="s">
        <v>25</v>
      </c>
      <c r="R20" s="44"/>
      <c r="S20" s="45" t="s">
        <v>16</v>
      </c>
    </row>
    <row r="21" spans="1:19" ht="25.5" hidden="1" customHeight="1" outlineLevel="1" thickBot="1">
      <c r="A21" s="24"/>
      <c r="B21" s="51" t="s">
        <v>51</v>
      </c>
      <c r="C21" s="22" t="s">
        <v>48</v>
      </c>
      <c r="D21" s="76">
        <f>$C$7/D16*C8</f>
        <v>833333.33333333337</v>
      </c>
      <c r="E21" s="77">
        <v>0</v>
      </c>
      <c r="F21" s="35"/>
      <c r="G21" s="35"/>
      <c r="H21" s="25"/>
    </row>
    <row r="22" spans="1:19" ht="15" collapsed="1" thickBot="1">
      <c r="A22" s="24"/>
      <c r="B22" s="24"/>
      <c r="C22" s="24"/>
      <c r="D22" s="24"/>
      <c r="E22" s="24"/>
      <c r="F22" s="35"/>
      <c r="G22" s="35"/>
      <c r="H22" s="24"/>
    </row>
    <row r="23" spans="1:19" s="31" customFormat="1" ht="27.6">
      <c r="A23" s="28"/>
      <c r="B23" s="29" t="s">
        <v>17</v>
      </c>
      <c r="C23" s="33" t="s">
        <v>23</v>
      </c>
      <c r="D23" s="52" t="s">
        <v>24</v>
      </c>
      <c r="E23" s="63" t="s">
        <v>45</v>
      </c>
      <c r="F23" s="35"/>
      <c r="G23" s="35"/>
      <c r="H23" s="30"/>
      <c r="K23" s="26" t="s">
        <v>72</v>
      </c>
      <c r="L23" s="26"/>
    </row>
    <row r="24" spans="1:19">
      <c r="A24" s="24"/>
      <c r="B24" s="19" t="s">
        <v>35</v>
      </c>
      <c r="C24" s="20" t="s">
        <v>15</v>
      </c>
      <c r="D24" s="55">
        <f>C10*D18*C8</f>
        <v>6000</v>
      </c>
      <c r="E24" s="54">
        <f>E18*C8*C10</f>
        <v>29800</v>
      </c>
      <c r="F24" s="24"/>
      <c r="G24" s="25"/>
      <c r="H24" s="25"/>
      <c r="K24" s="57">
        <v>0.48899999999999999</v>
      </c>
      <c r="L24" s="26" t="s">
        <v>39</v>
      </c>
    </row>
    <row r="25" spans="1:19">
      <c r="A25" s="24"/>
      <c r="B25" s="19" t="s">
        <v>42</v>
      </c>
      <c r="C25" s="20" t="s">
        <v>15</v>
      </c>
      <c r="D25" s="82">
        <f>$C$13*D17*IF(C8&gt;O16,P15,IF(C8&gt;O17,P16,IF(C8&gt;O18,P17,IF(C8&gt;O19,P18,P19))))</f>
        <v>1922.3142522560152</v>
      </c>
      <c r="E25" s="54">
        <f>$C$13*E17*$C$8</f>
        <v>0</v>
      </c>
      <c r="F25" s="24"/>
      <c r="G25" s="25"/>
      <c r="H25" s="25"/>
      <c r="K25" s="56" t="s">
        <v>38</v>
      </c>
    </row>
    <row r="26" spans="1:19">
      <c r="A26" s="24"/>
      <c r="B26" s="19" t="s">
        <v>26</v>
      </c>
      <c r="C26" s="20" t="s">
        <v>15</v>
      </c>
      <c r="D26" s="55">
        <f>C11/1000*D21</f>
        <v>0</v>
      </c>
      <c r="E26" s="27" t="s">
        <v>16</v>
      </c>
      <c r="F26" s="24"/>
      <c r="G26" s="25"/>
      <c r="H26" s="25"/>
    </row>
    <row r="27" spans="1:19" ht="15.6">
      <c r="A27" s="24"/>
      <c r="B27" s="59" t="s">
        <v>43</v>
      </c>
      <c r="C27" s="60" t="s">
        <v>15</v>
      </c>
      <c r="D27" s="61">
        <f>SUM(D24:D26)</f>
        <v>7922.3142522560156</v>
      </c>
      <c r="E27" s="62">
        <f>SUM(E24:E26)</f>
        <v>29800</v>
      </c>
      <c r="F27" s="24"/>
      <c r="G27" s="25"/>
      <c r="H27" s="25"/>
      <c r="K27" s="26" t="s">
        <v>53</v>
      </c>
    </row>
    <row r="28" spans="1:19" ht="15.6" thickBot="1">
      <c r="A28" s="24"/>
      <c r="B28" s="51" t="s">
        <v>58</v>
      </c>
      <c r="C28" s="22" t="s">
        <v>69</v>
      </c>
      <c r="D28" s="58">
        <f>(D18*K24*C8+IF(C11&gt;0,D21*K28,0))</f>
        <v>14669.999999999998</v>
      </c>
      <c r="E28" s="53">
        <f>(E18*$K$24*$C$8)/1000</f>
        <v>72.861000000000018</v>
      </c>
      <c r="F28" s="24"/>
      <c r="G28" s="25"/>
      <c r="H28" s="25"/>
      <c r="K28" s="57">
        <f>IF(C30&lt;&gt;"",C30,0.244)</f>
        <v>0.24399999999999999</v>
      </c>
      <c r="L28" s="26" t="s">
        <v>68</v>
      </c>
    </row>
    <row r="29" spans="1:19">
      <c r="A29" s="25"/>
      <c r="B29" s="25"/>
      <c r="C29" s="25"/>
      <c r="D29" s="25"/>
      <c r="E29" s="25"/>
      <c r="F29" s="25"/>
      <c r="G29" s="25"/>
      <c r="H29" s="25"/>
      <c r="K29" s="56" t="s">
        <v>52</v>
      </c>
    </row>
    <row r="30" spans="1:19" ht="15.6">
      <c r="A30" s="24"/>
      <c r="B30" s="35" t="s">
        <v>71</v>
      </c>
      <c r="C30" s="84"/>
      <c r="D30" s="35" t="s">
        <v>70</v>
      </c>
      <c r="E30" s="35"/>
      <c r="F30" s="35"/>
      <c r="G30" s="35"/>
      <c r="H30" s="24"/>
    </row>
    <row r="31" spans="1:19">
      <c r="A31" s="24"/>
      <c r="B31" s="35"/>
      <c r="C31" s="35"/>
      <c r="D31" s="35"/>
      <c r="E31" s="35"/>
      <c r="F31" s="35"/>
      <c r="G31" s="35"/>
      <c r="H31" s="24"/>
    </row>
    <row r="32" spans="1:19">
      <c r="A32" s="24"/>
      <c r="B32" s="35"/>
      <c r="C32" s="35"/>
      <c r="D32" s="35"/>
      <c r="E32" s="35"/>
      <c r="F32" s="35"/>
      <c r="G32" s="35"/>
      <c r="H32" s="24"/>
    </row>
    <row r="33" spans="1:8">
      <c r="A33" s="24"/>
      <c r="B33" s="35"/>
      <c r="C33" s="35"/>
      <c r="D33" s="35"/>
      <c r="E33" s="35"/>
      <c r="F33" s="35"/>
      <c r="G33" s="35"/>
      <c r="H33" s="24"/>
    </row>
  </sheetData>
  <sheetProtection algorithmName="SHA-512" hashValue="sUZ2RSVuEQTnhaikq3omGOLjDpczQQozMJBylg5klUYSp8hrXeW6MfhekjFbM1OPfUgRFWL8OWu2rIj7zCaWYA==" saltValue="H1ZWPGacYtLNVF1uMDr+Ag==" spinCount="100000" sheet="1" objects="1" scenarios="1"/>
  <mergeCells count="10">
    <mergeCell ref="R10:S13"/>
    <mergeCell ref="K11:M13"/>
    <mergeCell ref="O11:Q13"/>
    <mergeCell ref="B4:G4"/>
    <mergeCell ref="F17:G17"/>
    <mergeCell ref="B1:G1"/>
    <mergeCell ref="B2:G2"/>
    <mergeCell ref="B3:G3"/>
    <mergeCell ref="B5:G5"/>
    <mergeCell ref="B6:D6"/>
  </mergeCells>
  <dataValidations count="6">
    <dataValidation type="whole" operator="greaterThanOrEqual" allowBlank="1" showInputMessage="1" showErrorMessage="1" error="Nur Eingabewerte größer 0 werden akzeptiert." prompt="Eingabewerte größer 0 sind möglich." sqref="C7" xr:uid="{B82D7818-F771-4558-8470-1DE163CC6547}">
      <formula1>0</formula1>
    </dataValidation>
    <dataValidation type="whole" allowBlank="1" showInputMessage="1" showErrorMessage="1" error="Nur Eingabewerte zwischen 1 und 8760 werden akzeptiert" prompt="Eingabewerte zwischen 1 und 8760 sind möglich." sqref="C8" xr:uid="{779E786E-9AE9-42BE-B822-48FF9B2EA29E}">
      <formula1>1</formula1>
      <formula2>8760</formula2>
    </dataValidation>
    <dataValidation type="decimal" operator="greaterThanOrEqual" allowBlank="1" showInputMessage="1" showErrorMessage="1" error="Nur Eingabewerte größer oder gleich 0 werden akzeptiert." prompt="Eingabewerte größer oder gleich 0 sind möglich. " sqref="C10" xr:uid="{5D7232D3-9D96-4517-90F3-B906C8F5788F}">
      <formula1>0</formula1>
    </dataValidation>
    <dataValidation type="decimal" operator="greaterThan" allowBlank="1" showInputMessage="1" showErrorMessage="1" error="Eingabewert muss entweder &quot;leer&quot; oder eine Zahl größer 0 sein." prompt="Eingabewert muss entweder &quot;leer&quot; oder eine Zahl größer 0 sein." sqref="C30" xr:uid="{810D4C76-E9B3-4343-9371-BDFEA29A4F60}">
      <formula1>0</formula1>
    </dataValidation>
    <dataValidation type="decimal" operator="greaterThanOrEqual" allowBlank="1" showInputMessage="1" showErrorMessage="1" error="Nur Eingabewerte größer oder gleich 0 sind möglich. " prompt="Eingabewerte größer oder gleich 0 sind möglich. " sqref="C12" xr:uid="{050021DA-50C7-455E-A992-290937055349}">
      <formula1>0</formula1>
    </dataValidation>
    <dataValidation type="decimal" operator="greaterThanOrEqual" allowBlank="1" showInputMessage="1" showErrorMessage="1" error="Nur Eingabewerte größer oder gleich 0 werden akzeptiert." prompt="Eingabewerte größer oder gleich 0 sind möglich." sqref="C11" xr:uid="{1320D3E1-04BE-429A-80F9-9F4369814C79}">
      <formula1>0</formula1>
    </dataValidation>
  </dataValidations>
  <hyperlinks>
    <hyperlink ref="K25" r:id="rId1" location="Strommix" xr:uid="{C3C6F624-C6CC-4701-B4EC-78C88254741B}"/>
  </hyperlinks>
  <pageMargins left="0.7" right="0.7" top="0.78740157499999996" bottom="0.78740157499999996" header="0.3" footer="0.3"/>
  <pageSetup paperSize="9" scale="78"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08648-FDBB-4D21-AC92-33479EEA427C}">
  <dimension ref="A1:G27"/>
  <sheetViews>
    <sheetView zoomScale="115" zoomScaleNormal="115" zoomScaleSheetLayoutView="115" workbookViewId="0">
      <selection activeCell="F8" sqref="F8"/>
    </sheetView>
  </sheetViews>
  <sheetFormatPr baseColWidth="10" defaultColWidth="11.44140625" defaultRowHeight="14.4"/>
  <cols>
    <col min="1" max="1" width="3" style="26" customWidth="1"/>
    <col min="2" max="2" width="36.21875" style="26" bestFit="1" customWidth="1"/>
    <col min="3" max="3" width="7.77734375" style="26" bestFit="1" customWidth="1"/>
    <col min="4" max="4" width="12.44140625" style="26" bestFit="1" customWidth="1"/>
    <col min="5" max="5" width="12.77734375" style="26" bestFit="1" customWidth="1"/>
    <col min="6" max="6" width="36" style="26" customWidth="1"/>
    <col min="7" max="7" width="3.21875" style="26" customWidth="1"/>
    <col min="8" max="16384" width="11.44140625" style="26"/>
  </cols>
  <sheetData>
    <row r="1" spans="1:7" ht="9.75" customHeight="1">
      <c r="A1" s="25"/>
      <c r="B1" s="25"/>
      <c r="C1" s="25"/>
      <c r="D1" s="25"/>
      <c r="E1" s="25"/>
      <c r="F1" s="25"/>
      <c r="G1" s="25"/>
    </row>
    <row r="2" spans="1:7">
      <c r="A2" s="25"/>
      <c r="B2" s="25" t="s">
        <v>60</v>
      </c>
      <c r="C2" s="25"/>
      <c r="D2" s="25"/>
      <c r="E2" s="25"/>
      <c r="F2" s="25"/>
      <c r="G2" s="25"/>
    </row>
    <row r="3" spans="1:7">
      <c r="A3" s="25"/>
      <c r="B3" s="79" t="s">
        <v>61</v>
      </c>
      <c r="C3" s="25"/>
      <c r="D3" s="25"/>
      <c r="E3" s="25"/>
      <c r="F3" s="25"/>
      <c r="G3" s="25"/>
    </row>
    <row r="4" spans="1:7" ht="30" customHeight="1">
      <c r="A4" s="25"/>
      <c r="B4" s="25"/>
      <c r="C4" s="25"/>
      <c r="D4" s="25"/>
      <c r="E4" s="25"/>
      <c r="F4" s="25"/>
      <c r="G4" s="25"/>
    </row>
    <row r="5" spans="1:7">
      <c r="A5" s="25"/>
      <c r="B5" s="25"/>
      <c r="C5" s="25"/>
      <c r="D5" s="25"/>
      <c r="E5" s="25"/>
      <c r="F5" s="25"/>
      <c r="G5" s="25"/>
    </row>
    <row r="6" spans="1:7">
      <c r="A6" s="25"/>
      <c r="B6" s="25"/>
      <c r="C6" s="25"/>
      <c r="D6" s="25"/>
      <c r="E6" s="25"/>
      <c r="F6" s="25"/>
      <c r="G6" s="25"/>
    </row>
    <row r="7" spans="1:7">
      <c r="A7" s="25"/>
      <c r="B7" s="25"/>
      <c r="C7" s="25"/>
      <c r="D7" s="25"/>
      <c r="E7" s="25"/>
      <c r="F7" s="25"/>
      <c r="G7" s="25"/>
    </row>
    <row r="8" spans="1:7" ht="41.25" customHeight="1">
      <c r="A8" s="25"/>
      <c r="B8" s="25"/>
      <c r="C8" s="25"/>
      <c r="D8" s="25"/>
      <c r="E8" s="25"/>
      <c r="F8" s="25"/>
      <c r="G8" s="25"/>
    </row>
    <row r="9" spans="1:7" ht="27.75" customHeight="1">
      <c r="A9" s="25"/>
      <c r="B9" s="25"/>
      <c r="C9" s="25"/>
      <c r="D9" s="25"/>
      <c r="E9" s="25"/>
      <c r="F9" s="25"/>
      <c r="G9" s="25"/>
    </row>
    <row r="10" spans="1:7" ht="21.75" customHeight="1">
      <c r="A10" s="25"/>
      <c r="B10" s="25"/>
      <c r="C10" s="25"/>
      <c r="D10" s="25"/>
      <c r="E10" s="25"/>
      <c r="F10" s="25"/>
      <c r="G10" s="25"/>
    </row>
    <row r="11" spans="1:7">
      <c r="A11" s="25"/>
      <c r="B11" s="25"/>
      <c r="C11" s="25"/>
      <c r="D11" s="25"/>
      <c r="E11" s="25"/>
      <c r="F11" s="25"/>
      <c r="G11" s="25"/>
    </row>
    <row r="12" spans="1:7">
      <c r="A12" s="25"/>
      <c r="B12" s="25"/>
      <c r="C12" s="25"/>
      <c r="D12" s="25"/>
      <c r="E12" s="25"/>
      <c r="F12" s="25"/>
      <c r="G12" s="25"/>
    </row>
    <row r="13" spans="1:7" ht="42.75" customHeight="1">
      <c r="A13" s="25"/>
      <c r="B13" s="25"/>
      <c r="C13" s="25"/>
      <c r="D13" s="25"/>
      <c r="E13" s="25"/>
      <c r="F13" s="25"/>
      <c r="G13" s="25"/>
    </row>
    <row r="14" spans="1:7">
      <c r="A14" s="25"/>
      <c r="B14" s="25"/>
      <c r="C14" s="25"/>
      <c r="D14" s="25"/>
      <c r="E14" s="25"/>
      <c r="F14" s="25"/>
      <c r="G14" s="25"/>
    </row>
    <row r="15" spans="1:7" ht="29.25" customHeight="1">
      <c r="A15" s="25"/>
      <c r="B15" s="25"/>
      <c r="C15" s="25"/>
      <c r="D15" s="25"/>
      <c r="E15" s="25"/>
      <c r="F15" s="25"/>
      <c r="G15" s="25"/>
    </row>
    <row r="16" spans="1:7" ht="15.75" customHeight="1">
      <c r="A16" s="25"/>
      <c r="B16" s="25"/>
      <c r="C16" s="25"/>
      <c r="D16" s="25"/>
      <c r="E16" s="25"/>
      <c r="F16" s="25"/>
      <c r="G16" s="25"/>
    </row>
    <row r="17" spans="1:7">
      <c r="A17" s="25"/>
      <c r="B17" s="25"/>
      <c r="C17" s="25"/>
      <c r="D17" s="25"/>
      <c r="E17" s="25"/>
      <c r="F17" s="25"/>
      <c r="G17" s="25"/>
    </row>
    <row r="18" spans="1:7" s="31" customFormat="1">
      <c r="A18" s="25"/>
      <c r="B18" s="25"/>
      <c r="C18" s="25"/>
      <c r="D18" s="25"/>
      <c r="E18" s="25"/>
      <c r="F18" s="25"/>
      <c r="G18" s="25"/>
    </row>
    <row r="19" spans="1:7">
      <c r="A19" s="25"/>
      <c r="B19" s="25"/>
      <c r="C19" s="25"/>
      <c r="D19" s="25"/>
      <c r="E19" s="25"/>
      <c r="F19" s="25"/>
      <c r="G19" s="25"/>
    </row>
    <row r="20" spans="1:7">
      <c r="A20" s="25"/>
      <c r="B20" s="25"/>
      <c r="C20" s="25"/>
      <c r="D20" s="25"/>
      <c r="E20" s="25"/>
      <c r="F20" s="25"/>
      <c r="G20" s="25"/>
    </row>
    <row r="21" spans="1:7">
      <c r="A21" s="25"/>
      <c r="B21" s="25"/>
      <c r="C21" s="25"/>
      <c r="D21" s="25"/>
      <c r="E21" s="25"/>
      <c r="F21" s="25"/>
      <c r="G21" s="25"/>
    </row>
    <row r="22" spans="1:7">
      <c r="A22" s="25"/>
      <c r="B22" s="25"/>
      <c r="C22" s="25"/>
      <c r="D22" s="25"/>
      <c r="E22" s="25"/>
      <c r="F22" s="25"/>
      <c r="G22" s="25"/>
    </row>
    <row r="23" spans="1:7">
      <c r="A23" s="25"/>
      <c r="B23" s="25"/>
      <c r="C23" s="25"/>
      <c r="D23" s="25"/>
      <c r="E23" s="25"/>
      <c r="F23" s="25"/>
      <c r="G23" s="25"/>
    </row>
    <row r="24" spans="1:7">
      <c r="A24" s="25"/>
      <c r="B24" s="25"/>
      <c r="C24" s="25"/>
      <c r="D24" s="25"/>
      <c r="E24" s="25"/>
      <c r="F24" s="25"/>
      <c r="G24" s="25"/>
    </row>
    <row r="25" spans="1:7">
      <c r="A25" s="25"/>
      <c r="B25" s="25"/>
      <c r="C25" s="25"/>
      <c r="D25" s="25"/>
      <c r="E25" s="25"/>
      <c r="F25" s="25"/>
      <c r="G25" s="25"/>
    </row>
    <row r="26" spans="1:7">
      <c r="A26" s="25"/>
      <c r="B26" s="25"/>
      <c r="C26" s="25"/>
      <c r="D26" s="25"/>
      <c r="E26" s="25"/>
      <c r="F26" s="25"/>
      <c r="G26" s="25"/>
    </row>
    <row r="27" spans="1:7">
      <c r="A27" s="25"/>
      <c r="B27" s="25"/>
      <c r="C27" s="25"/>
      <c r="D27" s="25"/>
      <c r="E27" s="25"/>
      <c r="F27" s="25"/>
      <c r="G27" s="25"/>
    </row>
  </sheetData>
  <sheetProtection algorithmName="SHA-512" hashValue="bDI7k8QhPDt/H2ivVwrSTUYoFky6rd2P01WR9QazDj07UhPRBVfi7VxzgLv+Ba652YoAnEW6s+jJgHHrngHQyQ==" saltValue="loebM52kJpg2U7rGw7RIFw==" spinCount="100000" sheet="1" objects="1" scenarios="1"/>
  <pageMargins left="0.7" right="0.7" top="0.78740157499999996" bottom="0.78740157499999996" header="0.3" footer="0.3"/>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Einführung</vt:lpstr>
      <vt:lpstr>AKM vs. KKM</vt:lpstr>
      <vt:lpstr>Prozesschaubild AKM</vt:lpstr>
      <vt:lpstr>'AKM vs. KKM'!Druckbereich</vt:lpstr>
      <vt:lpstr>Einführung!Druckbereich</vt:lpstr>
      <vt:lpstr>'Prozesschaubild AKM'!Druckbereich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Kubin</dc:creator>
  <cp:lastModifiedBy>Karlotta Markötter</cp:lastModifiedBy>
  <cp:lastPrinted>2018-07-25T11:50:14Z</cp:lastPrinted>
  <dcterms:created xsi:type="dcterms:W3CDTF">2017-08-28T12:30:00Z</dcterms:created>
  <dcterms:modified xsi:type="dcterms:W3CDTF">2020-08-26T08:56:40Z</dcterms:modified>
</cp:coreProperties>
</file>